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učebny + stroje 2_8_2017\"/>
    </mc:Choice>
  </mc:AlternateContent>
  <bookViews>
    <workbookView xWindow="0" yWindow="0" windowWidth="13260" windowHeight="9600" activeTab="1"/>
  </bookViews>
  <sheets>
    <sheet name="Rekapitulace stavby" sheetId="1" r:id="rId1"/>
    <sheet name="2016-10-26-Hum1 - SO 01 -..." sheetId="2" r:id="rId2"/>
    <sheet name="2016-10-26-Hum2 - SO 02 -..." sheetId="3" r:id="rId3"/>
    <sheet name="2017-06-27-Hum - VON - Šk..." sheetId="4" r:id="rId4"/>
    <sheet name="Pokyny pro vyplnění" sheetId="5" r:id="rId5"/>
  </sheets>
  <definedNames>
    <definedName name="_xlnm._FilterDatabase" localSheetId="1" hidden="1">'2016-10-26-Hum1 - SO 01 -...'!$C$106:$K$459</definedName>
    <definedName name="_xlnm._FilterDatabase" localSheetId="2" hidden="1">'2016-10-26-Hum2 - SO 02 -...'!$C$78:$K$94</definedName>
    <definedName name="_xlnm._FilterDatabase" localSheetId="3" hidden="1">'2017-06-27-Hum - VON - Šk...'!$C$78:$K$171</definedName>
    <definedName name="_xlnm.Print_Titles" localSheetId="1">'2016-10-26-Hum1 - SO 01 -...'!$106:$106</definedName>
    <definedName name="_xlnm.Print_Titles" localSheetId="2">'2016-10-26-Hum2 - SO 02 -...'!$78:$78</definedName>
    <definedName name="_xlnm.Print_Titles" localSheetId="3">'2017-06-27-Hum - VON - Šk...'!$78:$78</definedName>
    <definedName name="_xlnm.Print_Titles" localSheetId="0">'Rekapitulace stavby'!$49:$49</definedName>
    <definedName name="_xlnm.Print_Area" localSheetId="1">'2016-10-26-Hum1 - SO 01 -...'!$C$4:$J$36,'2016-10-26-Hum1 - SO 01 -...'!$C$42:$J$88,'2016-10-26-Hum1 - SO 01 -...'!$C$94:$K$459</definedName>
    <definedName name="_xlnm.Print_Area" localSheetId="2">'2016-10-26-Hum2 - SO 02 -...'!$C$4:$J$36,'2016-10-26-Hum2 - SO 02 -...'!$C$42:$J$60,'2016-10-26-Hum2 - SO 02 -...'!$C$66:$K$94</definedName>
    <definedName name="_xlnm.Print_Area" localSheetId="3">'2017-06-27-Hum - VON - Šk...'!$C$4:$J$36,'2017-06-27-Hum - VON - Šk...'!$C$42:$J$60,'2017-06-27-Hum - VON - Šk...'!$C$66:$K$171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T160" i="4"/>
  <c r="R160" i="4"/>
  <c r="P160" i="4"/>
  <c r="BK160" i="4"/>
  <c r="J160" i="4"/>
  <c r="BE160" i="4" s="1"/>
  <c r="BI151" i="4"/>
  <c r="BH151" i="4"/>
  <c r="BG151" i="4"/>
  <c r="BF151" i="4"/>
  <c r="T151" i="4"/>
  <c r="R151" i="4"/>
  <c r="R150" i="4" s="1"/>
  <c r="P151" i="4"/>
  <c r="P150" i="4" s="1"/>
  <c r="BK151" i="4"/>
  <c r="J151" i="4"/>
  <c r="BE151" i="4" s="1"/>
  <c r="BI144" i="4"/>
  <c r="BH144" i="4"/>
  <c r="BG144" i="4"/>
  <c r="BF144" i="4"/>
  <c r="T144" i="4"/>
  <c r="R144" i="4"/>
  <c r="P144" i="4"/>
  <c r="BK144" i="4"/>
  <c r="J144" i="4"/>
  <c r="BE144" i="4" s="1"/>
  <c r="BI140" i="4"/>
  <c r="BH140" i="4"/>
  <c r="BG140" i="4"/>
  <c r="BF140" i="4"/>
  <c r="T140" i="4"/>
  <c r="R140" i="4"/>
  <c r="P140" i="4"/>
  <c r="BK140" i="4"/>
  <c r="J140" i="4"/>
  <c r="BE140" i="4" s="1"/>
  <c r="BI135" i="4"/>
  <c r="BH135" i="4"/>
  <c r="BG135" i="4"/>
  <c r="BF135" i="4"/>
  <c r="T135" i="4"/>
  <c r="R135" i="4"/>
  <c r="P135" i="4"/>
  <c r="BK135" i="4"/>
  <c r="J135" i="4"/>
  <c r="BE135" i="4" s="1"/>
  <c r="BI131" i="4"/>
  <c r="BH131" i="4"/>
  <c r="BG131" i="4"/>
  <c r="BF131" i="4"/>
  <c r="BE131" i="4"/>
  <c r="T131" i="4"/>
  <c r="R131" i="4"/>
  <c r="P131" i="4"/>
  <c r="BK131" i="4"/>
  <c r="J131" i="4"/>
  <c r="BI127" i="4"/>
  <c r="BH127" i="4"/>
  <c r="BG127" i="4"/>
  <c r="BF127" i="4"/>
  <c r="T127" i="4"/>
  <c r="R127" i="4"/>
  <c r="P127" i="4"/>
  <c r="BK127" i="4"/>
  <c r="J127" i="4"/>
  <c r="BE127" i="4" s="1"/>
  <c r="BI120" i="4"/>
  <c r="BH120" i="4"/>
  <c r="BG120" i="4"/>
  <c r="BF120" i="4"/>
  <c r="BE120" i="4"/>
  <c r="T120" i="4"/>
  <c r="R120" i="4"/>
  <c r="P120" i="4"/>
  <c r="BK120" i="4"/>
  <c r="J120" i="4"/>
  <c r="BI114" i="4"/>
  <c r="BH114" i="4"/>
  <c r="BG114" i="4"/>
  <c r="BF114" i="4"/>
  <c r="T114" i="4"/>
  <c r="R114" i="4"/>
  <c r="P114" i="4"/>
  <c r="BK114" i="4"/>
  <c r="J114" i="4"/>
  <c r="BE114" i="4" s="1"/>
  <c r="BI107" i="4"/>
  <c r="BH107" i="4"/>
  <c r="BG107" i="4"/>
  <c r="BF107" i="4"/>
  <c r="BE107" i="4"/>
  <c r="T107" i="4"/>
  <c r="R107" i="4"/>
  <c r="P107" i="4"/>
  <c r="BK107" i="4"/>
  <c r="J107" i="4"/>
  <c r="BI102" i="4"/>
  <c r="BH102" i="4"/>
  <c r="BG102" i="4"/>
  <c r="BF102" i="4"/>
  <c r="T102" i="4"/>
  <c r="R102" i="4"/>
  <c r="P102" i="4"/>
  <c r="BK102" i="4"/>
  <c r="J102" i="4"/>
  <c r="BE102" i="4" s="1"/>
  <c r="BI97" i="4"/>
  <c r="BH97" i="4"/>
  <c r="BG97" i="4"/>
  <c r="BF97" i="4"/>
  <c r="BE97" i="4"/>
  <c r="T97" i="4"/>
  <c r="R97" i="4"/>
  <c r="P97" i="4"/>
  <c r="BK97" i="4"/>
  <c r="J97" i="4"/>
  <c r="BI92" i="4"/>
  <c r="BH92" i="4"/>
  <c r="BG92" i="4"/>
  <c r="BF92" i="4"/>
  <c r="T92" i="4"/>
  <c r="R92" i="4"/>
  <c r="P92" i="4"/>
  <c r="BK92" i="4"/>
  <c r="J92" i="4"/>
  <c r="BE92" i="4" s="1"/>
  <c r="BI87" i="4"/>
  <c r="BH87" i="4"/>
  <c r="BG87" i="4"/>
  <c r="BF87" i="4"/>
  <c r="BE87" i="4"/>
  <c r="T87" i="4"/>
  <c r="R87" i="4"/>
  <c r="P87" i="4"/>
  <c r="BK87" i="4"/>
  <c r="J87" i="4"/>
  <c r="BI82" i="4"/>
  <c r="BH82" i="4"/>
  <c r="F33" i="4" s="1"/>
  <c r="BC54" i="1" s="1"/>
  <c r="BG82" i="4"/>
  <c r="BF82" i="4"/>
  <c r="T82" i="4"/>
  <c r="T81" i="4" s="1"/>
  <c r="R82" i="4"/>
  <c r="R81" i="4" s="1"/>
  <c r="P82" i="4"/>
  <c r="BK82" i="4"/>
  <c r="BK81" i="4" s="1"/>
  <c r="J82" i="4"/>
  <c r="BE82" i="4" s="1"/>
  <c r="F30" i="4" s="1"/>
  <c r="AZ54" i="1" s="1"/>
  <c r="J75" i="4"/>
  <c r="F75" i="4"/>
  <c r="F73" i="4"/>
  <c r="E71" i="4"/>
  <c r="J51" i="4"/>
  <c r="F51" i="4"/>
  <c r="F49" i="4"/>
  <c r="E47" i="4"/>
  <c r="J18" i="4"/>
  <c r="E18" i="4"/>
  <c r="F76" i="4" s="1"/>
  <c r="J17" i="4"/>
  <c r="J12" i="4"/>
  <c r="J73" i="4" s="1"/>
  <c r="E7" i="4"/>
  <c r="E45" i="4" s="1"/>
  <c r="AY53" i="1"/>
  <c r="AX53" i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BE93" i="3"/>
  <c r="T93" i="3"/>
  <c r="R93" i="3"/>
  <c r="P93" i="3"/>
  <c r="BK93" i="3"/>
  <c r="J93" i="3"/>
  <c r="BI92" i="3"/>
  <c r="BH92" i="3"/>
  <c r="BG92" i="3"/>
  <c r="BF92" i="3"/>
  <c r="BE92" i="3"/>
  <c r="T92" i="3"/>
  <c r="R92" i="3"/>
  <c r="P92" i="3"/>
  <c r="BK92" i="3"/>
  <c r="J92" i="3"/>
  <c r="BI91" i="3"/>
  <c r="BH91" i="3"/>
  <c r="BG91" i="3"/>
  <c r="BF91" i="3"/>
  <c r="BE91" i="3"/>
  <c r="T91" i="3"/>
  <c r="T90" i="3" s="1"/>
  <c r="R91" i="3"/>
  <c r="P91" i="3"/>
  <c r="P90" i="3" s="1"/>
  <c r="BK91" i="3"/>
  <c r="BK90" i="3" s="1"/>
  <c r="J90" i="3" s="1"/>
  <c r="J59" i="3" s="1"/>
  <c r="J91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BI84" i="3"/>
  <c r="BH84" i="3"/>
  <c r="BG84" i="3"/>
  <c r="BF84" i="3"/>
  <c r="T84" i="3"/>
  <c r="R84" i="3"/>
  <c r="P84" i="3"/>
  <c r="BK84" i="3"/>
  <c r="J84" i="3"/>
  <c r="BE84" i="3" s="1"/>
  <c r="BI82" i="3"/>
  <c r="BH82" i="3"/>
  <c r="F33" i="3" s="1"/>
  <c r="BC53" i="1" s="1"/>
  <c r="BG82" i="3"/>
  <c r="BF82" i="3"/>
  <c r="T82" i="3"/>
  <c r="R82" i="3"/>
  <c r="R81" i="3" s="1"/>
  <c r="P82" i="3"/>
  <c r="BK82" i="3"/>
  <c r="J82" i="3"/>
  <c r="BE82" i="3" s="1"/>
  <c r="J75" i="3"/>
  <c r="F75" i="3"/>
  <c r="F73" i="3"/>
  <c r="E71" i="3"/>
  <c r="J51" i="3"/>
  <c r="F51" i="3"/>
  <c r="F49" i="3"/>
  <c r="E47" i="3"/>
  <c r="J18" i="3"/>
  <c r="E18" i="3"/>
  <c r="F76" i="3" s="1"/>
  <c r="J17" i="3"/>
  <c r="J12" i="3"/>
  <c r="J49" i="3" s="1"/>
  <c r="E7" i="3"/>
  <c r="E45" i="3" s="1"/>
  <c r="AY52" i="1"/>
  <c r="AX52" i="1"/>
  <c r="BI458" i="2"/>
  <c r="BH458" i="2"/>
  <c r="BG458" i="2"/>
  <c r="BF458" i="2"/>
  <c r="T458" i="2"/>
  <c r="R458" i="2"/>
  <c r="P458" i="2"/>
  <c r="BK458" i="2"/>
  <c r="J458" i="2"/>
  <c r="BE458" i="2" s="1"/>
  <c r="BI457" i="2"/>
  <c r="BH457" i="2"/>
  <c r="BG457" i="2"/>
  <c r="BF457" i="2"/>
  <c r="T457" i="2"/>
  <c r="R457" i="2"/>
  <c r="P457" i="2"/>
  <c r="BK457" i="2"/>
  <c r="J457" i="2"/>
  <c r="BE457" i="2" s="1"/>
  <c r="BI455" i="2"/>
  <c r="BH455" i="2"/>
  <c r="BG455" i="2"/>
  <c r="BF455" i="2"/>
  <c r="T455" i="2"/>
  <c r="R455" i="2"/>
  <c r="P455" i="2"/>
  <c r="BK455" i="2"/>
  <c r="J455" i="2"/>
  <c r="BE455" i="2" s="1"/>
  <c r="BI454" i="2"/>
  <c r="BH454" i="2"/>
  <c r="BG454" i="2"/>
  <c r="BF454" i="2"/>
  <c r="T454" i="2"/>
  <c r="R454" i="2"/>
  <c r="P454" i="2"/>
  <c r="BK454" i="2"/>
  <c r="J454" i="2"/>
  <c r="BE454" i="2" s="1"/>
  <c r="BI453" i="2"/>
  <c r="BH453" i="2"/>
  <c r="BG453" i="2"/>
  <c r="BF453" i="2"/>
  <c r="T453" i="2"/>
  <c r="R453" i="2"/>
  <c r="P453" i="2"/>
  <c r="BK453" i="2"/>
  <c r="J453" i="2"/>
  <c r="BE453" i="2" s="1"/>
  <c r="BI452" i="2"/>
  <c r="BH452" i="2"/>
  <c r="BG452" i="2"/>
  <c r="BF452" i="2"/>
  <c r="T452" i="2"/>
  <c r="R452" i="2"/>
  <c r="P452" i="2"/>
  <c r="P451" i="2" s="1"/>
  <c r="BK452" i="2"/>
  <c r="J452" i="2"/>
  <c r="BE452" i="2" s="1"/>
  <c r="BI450" i="2"/>
  <c r="BH450" i="2"/>
  <c r="BG450" i="2"/>
  <c r="BF450" i="2"/>
  <c r="T450" i="2"/>
  <c r="R450" i="2"/>
  <c r="P450" i="2"/>
  <c r="BK450" i="2"/>
  <c r="J450" i="2"/>
  <c r="BE450" i="2" s="1"/>
  <c r="BI448" i="2"/>
  <c r="BH448" i="2"/>
  <c r="BG448" i="2"/>
  <c r="BF448" i="2"/>
  <c r="BE448" i="2"/>
  <c r="T448" i="2"/>
  <c r="R448" i="2"/>
  <c r="R447" i="2" s="1"/>
  <c r="P448" i="2"/>
  <c r="P447" i="2" s="1"/>
  <c r="BK448" i="2"/>
  <c r="BK447" i="2" s="1"/>
  <c r="J447" i="2" s="1"/>
  <c r="J86" i="2" s="1"/>
  <c r="J448" i="2"/>
  <c r="BI446" i="2"/>
  <c r="BH446" i="2"/>
  <c r="BG446" i="2"/>
  <c r="BF446" i="2"/>
  <c r="T446" i="2"/>
  <c r="R446" i="2"/>
  <c r="P446" i="2"/>
  <c r="BK446" i="2"/>
  <c r="J446" i="2"/>
  <c r="BE446" i="2" s="1"/>
  <c r="BI445" i="2"/>
  <c r="BH445" i="2"/>
  <c r="BG445" i="2"/>
  <c r="BF445" i="2"/>
  <c r="T445" i="2"/>
  <c r="T444" i="2" s="1"/>
  <c r="R445" i="2"/>
  <c r="P445" i="2"/>
  <c r="BK445" i="2"/>
  <c r="BK444" i="2" s="1"/>
  <c r="J444" i="2" s="1"/>
  <c r="J85" i="2" s="1"/>
  <c r="J445" i="2"/>
  <c r="BE445" i="2" s="1"/>
  <c r="BI443" i="2"/>
  <c r="BH443" i="2"/>
  <c r="BG443" i="2"/>
  <c r="BF443" i="2"/>
  <c r="BE443" i="2"/>
  <c r="T443" i="2"/>
  <c r="R443" i="2"/>
  <c r="P443" i="2"/>
  <c r="BK443" i="2"/>
  <c r="J443" i="2"/>
  <c r="BI441" i="2"/>
  <c r="BH441" i="2"/>
  <c r="BG441" i="2"/>
  <c r="BF441" i="2"/>
  <c r="T441" i="2"/>
  <c r="R441" i="2"/>
  <c r="P441" i="2"/>
  <c r="BK441" i="2"/>
  <c r="J441" i="2"/>
  <c r="BE441" i="2" s="1"/>
  <c r="BI439" i="2"/>
  <c r="BH439" i="2"/>
  <c r="BG439" i="2"/>
  <c r="BF439" i="2"/>
  <c r="BE439" i="2"/>
  <c r="T439" i="2"/>
  <c r="R439" i="2"/>
  <c r="R438" i="2" s="1"/>
  <c r="P439" i="2"/>
  <c r="P438" i="2" s="1"/>
  <c r="BK439" i="2"/>
  <c r="BK438" i="2" s="1"/>
  <c r="J438" i="2" s="1"/>
  <c r="J84" i="2" s="1"/>
  <c r="J439" i="2"/>
  <c r="BI437" i="2"/>
  <c r="BH437" i="2"/>
  <c r="BG437" i="2"/>
  <c r="BF437" i="2"/>
  <c r="T437" i="2"/>
  <c r="R437" i="2"/>
  <c r="P437" i="2"/>
  <c r="BK437" i="2"/>
  <c r="J437" i="2"/>
  <c r="BE437" i="2" s="1"/>
  <c r="BI436" i="2"/>
  <c r="BH436" i="2"/>
  <c r="BG436" i="2"/>
  <c r="BF436" i="2"/>
  <c r="T436" i="2"/>
  <c r="R436" i="2"/>
  <c r="P436" i="2"/>
  <c r="BK436" i="2"/>
  <c r="J436" i="2"/>
  <c r="BE436" i="2" s="1"/>
  <c r="BI434" i="2"/>
  <c r="BH434" i="2"/>
  <c r="BG434" i="2"/>
  <c r="BF434" i="2"/>
  <c r="T434" i="2"/>
  <c r="R434" i="2"/>
  <c r="P434" i="2"/>
  <c r="BK434" i="2"/>
  <c r="J434" i="2"/>
  <c r="BE434" i="2" s="1"/>
  <c r="BI432" i="2"/>
  <c r="BH432" i="2"/>
  <c r="BG432" i="2"/>
  <c r="BF432" i="2"/>
  <c r="T432" i="2"/>
  <c r="R432" i="2"/>
  <c r="P432" i="2"/>
  <c r="BK432" i="2"/>
  <c r="J432" i="2"/>
  <c r="BE432" i="2" s="1"/>
  <c r="BI428" i="2"/>
  <c r="BH428" i="2"/>
  <c r="BG428" i="2"/>
  <c r="BF428" i="2"/>
  <c r="T428" i="2"/>
  <c r="R428" i="2"/>
  <c r="P428" i="2"/>
  <c r="BK428" i="2"/>
  <c r="J428" i="2"/>
  <c r="BE428" i="2" s="1"/>
  <c r="BI426" i="2"/>
  <c r="BH426" i="2"/>
  <c r="BG426" i="2"/>
  <c r="BF426" i="2"/>
  <c r="T426" i="2"/>
  <c r="R426" i="2"/>
  <c r="P426" i="2"/>
  <c r="BK426" i="2"/>
  <c r="J426" i="2"/>
  <c r="BE426" i="2" s="1"/>
  <c r="BI423" i="2"/>
  <c r="BH423" i="2"/>
  <c r="BG423" i="2"/>
  <c r="BF423" i="2"/>
  <c r="BE423" i="2"/>
  <c r="T423" i="2"/>
  <c r="R423" i="2"/>
  <c r="P423" i="2"/>
  <c r="BK423" i="2"/>
  <c r="J423" i="2"/>
  <c r="BI421" i="2"/>
  <c r="BH421" i="2"/>
  <c r="BG421" i="2"/>
  <c r="BF421" i="2"/>
  <c r="T421" i="2"/>
  <c r="R421" i="2"/>
  <c r="P421" i="2"/>
  <c r="BK421" i="2"/>
  <c r="J421" i="2"/>
  <c r="BE421" i="2" s="1"/>
  <c r="BI420" i="2"/>
  <c r="BH420" i="2"/>
  <c r="BG420" i="2"/>
  <c r="BF420" i="2"/>
  <c r="BE420" i="2"/>
  <c r="T420" i="2"/>
  <c r="R420" i="2"/>
  <c r="P420" i="2"/>
  <c r="BK420" i="2"/>
  <c r="J420" i="2"/>
  <c r="BI419" i="2"/>
  <c r="BH419" i="2"/>
  <c r="BG419" i="2"/>
  <c r="BF419" i="2"/>
  <c r="T419" i="2"/>
  <c r="R419" i="2"/>
  <c r="P419" i="2"/>
  <c r="BK419" i="2"/>
  <c r="J419" i="2"/>
  <c r="BE419" i="2" s="1"/>
  <c r="BI417" i="2"/>
  <c r="BH417" i="2"/>
  <c r="BG417" i="2"/>
  <c r="BF417" i="2"/>
  <c r="BE417" i="2"/>
  <c r="T417" i="2"/>
  <c r="R417" i="2"/>
  <c r="P417" i="2"/>
  <c r="P416" i="2" s="1"/>
  <c r="BK417" i="2"/>
  <c r="J417" i="2"/>
  <c r="BI415" i="2"/>
  <c r="BH415" i="2"/>
  <c r="BG415" i="2"/>
  <c r="BF415" i="2"/>
  <c r="T415" i="2"/>
  <c r="R415" i="2"/>
  <c r="P415" i="2"/>
  <c r="BK415" i="2"/>
  <c r="J415" i="2"/>
  <c r="BE415" i="2" s="1"/>
  <c r="BI413" i="2"/>
  <c r="BH413" i="2"/>
  <c r="BG413" i="2"/>
  <c r="BF413" i="2"/>
  <c r="T413" i="2"/>
  <c r="R413" i="2"/>
  <c r="P413" i="2"/>
  <c r="BK413" i="2"/>
  <c r="J413" i="2"/>
  <c r="BE413" i="2" s="1"/>
  <c r="BI412" i="2"/>
  <c r="BH412" i="2"/>
  <c r="BG412" i="2"/>
  <c r="BF412" i="2"/>
  <c r="T412" i="2"/>
  <c r="R412" i="2"/>
  <c r="P412" i="2"/>
  <c r="P411" i="2" s="1"/>
  <c r="BK412" i="2"/>
  <c r="BK411" i="2" s="1"/>
  <c r="J411" i="2" s="1"/>
  <c r="J82" i="2" s="1"/>
  <c r="J412" i="2"/>
  <c r="BE412" i="2" s="1"/>
  <c r="BI410" i="2"/>
  <c r="BH410" i="2"/>
  <c r="BG410" i="2"/>
  <c r="BF410" i="2"/>
  <c r="T410" i="2"/>
  <c r="R410" i="2"/>
  <c r="P410" i="2"/>
  <c r="BK410" i="2"/>
  <c r="J410" i="2"/>
  <c r="BE410" i="2" s="1"/>
  <c r="BI409" i="2"/>
  <c r="BH409" i="2"/>
  <c r="BG409" i="2"/>
  <c r="BF409" i="2"/>
  <c r="BE409" i="2"/>
  <c r="T409" i="2"/>
  <c r="R409" i="2"/>
  <c r="P409" i="2"/>
  <c r="BK409" i="2"/>
  <c r="J409" i="2"/>
  <c r="BI408" i="2"/>
  <c r="BH408" i="2"/>
  <c r="BG408" i="2"/>
  <c r="BF408" i="2"/>
  <c r="T408" i="2"/>
  <c r="R408" i="2"/>
  <c r="P408" i="2"/>
  <c r="BK408" i="2"/>
  <c r="J408" i="2"/>
  <c r="BE408" i="2" s="1"/>
  <c r="BI406" i="2"/>
  <c r="BH406" i="2"/>
  <c r="BG406" i="2"/>
  <c r="BF406" i="2"/>
  <c r="BE406" i="2"/>
  <c r="T406" i="2"/>
  <c r="R406" i="2"/>
  <c r="P406" i="2"/>
  <c r="BK406" i="2"/>
  <c r="J406" i="2"/>
  <c r="BI404" i="2"/>
  <c r="BH404" i="2"/>
  <c r="BG404" i="2"/>
  <c r="BF404" i="2"/>
  <c r="BE404" i="2"/>
  <c r="T404" i="2"/>
  <c r="R404" i="2"/>
  <c r="P404" i="2"/>
  <c r="BK404" i="2"/>
  <c r="J404" i="2"/>
  <c r="BI403" i="2"/>
  <c r="BH403" i="2"/>
  <c r="BG403" i="2"/>
  <c r="BF403" i="2"/>
  <c r="BE403" i="2"/>
  <c r="T403" i="2"/>
  <c r="R403" i="2"/>
  <c r="P403" i="2"/>
  <c r="BK403" i="2"/>
  <c r="J403" i="2"/>
  <c r="BI402" i="2"/>
  <c r="BH402" i="2"/>
  <c r="BG402" i="2"/>
  <c r="BF402" i="2"/>
  <c r="BE402" i="2"/>
  <c r="T402" i="2"/>
  <c r="R402" i="2"/>
  <c r="P402" i="2"/>
  <c r="BK402" i="2"/>
  <c r="J402" i="2"/>
  <c r="BI401" i="2"/>
  <c r="BH401" i="2"/>
  <c r="BG401" i="2"/>
  <c r="BF401" i="2"/>
  <c r="BE401" i="2"/>
  <c r="T401" i="2"/>
  <c r="R401" i="2"/>
  <c r="P401" i="2"/>
  <c r="BK401" i="2"/>
  <c r="J401" i="2"/>
  <c r="BI400" i="2"/>
  <c r="BH400" i="2"/>
  <c r="BG400" i="2"/>
  <c r="BF400" i="2"/>
  <c r="BE400" i="2"/>
  <c r="T400" i="2"/>
  <c r="R400" i="2"/>
  <c r="P400" i="2"/>
  <c r="BK400" i="2"/>
  <c r="J400" i="2"/>
  <c r="BI399" i="2"/>
  <c r="BH399" i="2"/>
  <c r="BG399" i="2"/>
  <c r="BF399" i="2"/>
  <c r="BE399" i="2"/>
  <c r="T399" i="2"/>
  <c r="R399" i="2"/>
  <c r="P399" i="2"/>
  <c r="BK399" i="2"/>
  <c r="J399" i="2"/>
  <c r="BI398" i="2"/>
  <c r="BH398" i="2"/>
  <c r="BG398" i="2"/>
  <c r="BF398" i="2"/>
  <c r="BE398" i="2"/>
  <c r="T398" i="2"/>
  <c r="R398" i="2"/>
  <c r="P398" i="2"/>
  <c r="BK398" i="2"/>
  <c r="J398" i="2"/>
  <c r="BI397" i="2"/>
  <c r="BH397" i="2"/>
  <c r="BG397" i="2"/>
  <c r="BF397" i="2"/>
  <c r="BE397" i="2"/>
  <c r="T397" i="2"/>
  <c r="R397" i="2"/>
  <c r="P397" i="2"/>
  <c r="BK397" i="2"/>
  <c r="J397" i="2"/>
  <c r="BI396" i="2"/>
  <c r="BH396" i="2"/>
  <c r="BG396" i="2"/>
  <c r="BF396" i="2"/>
  <c r="BE396" i="2"/>
  <c r="T396" i="2"/>
  <c r="R396" i="2"/>
  <c r="P396" i="2"/>
  <c r="BK396" i="2"/>
  <c r="J396" i="2"/>
  <c r="BI395" i="2"/>
  <c r="BH395" i="2"/>
  <c r="BG395" i="2"/>
  <c r="BF395" i="2"/>
  <c r="BE395" i="2"/>
  <c r="T395" i="2"/>
  <c r="R395" i="2"/>
  <c r="P395" i="2"/>
  <c r="BK395" i="2"/>
  <c r="J395" i="2"/>
  <c r="BI394" i="2"/>
  <c r="BH394" i="2"/>
  <c r="BG394" i="2"/>
  <c r="BF394" i="2"/>
  <c r="BE394" i="2"/>
  <c r="T394" i="2"/>
  <c r="R394" i="2"/>
  <c r="P394" i="2"/>
  <c r="BK394" i="2"/>
  <c r="J394" i="2"/>
  <c r="BI392" i="2"/>
  <c r="BH392" i="2"/>
  <c r="BG392" i="2"/>
  <c r="BF392" i="2"/>
  <c r="BE392" i="2"/>
  <c r="T392" i="2"/>
  <c r="R392" i="2"/>
  <c r="P392" i="2"/>
  <c r="BK392" i="2"/>
  <c r="J392" i="2"/>
  <c r="BI391" i="2"/>
  <c r="BH391" i="2"/>
  <c r="BG391" i="2"/>
  <c r="BF391" i="2"/>
  <c r="BE391" i="2"/>
  <c r="T391" i="2"/>
  <c r="R391" i="2"/>
  <c r="P391" i="2"/>
  <c r="BK391" i="2"/>
  <c r="J391" i="2"/>
  <c r="BI389" i="2"/>
  <c r="BH389" i="2"/>
  <c r="BG389" i="2"/>
  <c r="BF389" i="2"/>
  <c r="BE389" i="2"/>
  <c r="T389" i="2"/>
  <c r="R389" i="2"/>
  <c r="P389" i="2"/>
  <c r="BK389" i="2"/>
  <c r="J389" i="2"/>
  <c r="BI388" i="2"/>
  <c r="BH388" i="2"/>
  <c r="BG388" i="2"/>
  <c r="BF388" i="2"/>
  <c r="BE388" i="2"/>
  <c r="T388" i="2"/>
  <c r="R388" i="2"/>
  <c r="P388" i="2"/>
  <c r="BK388" i="2"/>
  <c r="J388" i="2"/>
  <c r="BI386" i="2"/>
  <c r="BH386" i="2"/>
  <c r="BG386" i="2"/>
  <c r="BF386" i="2"/>
  <c r="BE386" i="2"/>
  <c r="T386" i="2"/>
  <c r="R386" i="2"/>
  <c r="P386" i="2"/>
  <c r="BK386" i="2"/>
  <c r="J386" i="2"/>
  <c r="BI385" i="2"/>
  <c r="BH385" i="2"/>
  <c r="BG385" i="2"/>
  <c r="BF385" i="2"/>
  <c r="BE385" i="2"/>
  <c r="T385" i="2"/>
  <c r="T384" i="2" s="1"/>
  <c r="R385" i="2"/>
  <c r="R384" i="2" s="1"/>
  <c r="P385" i="2"/>
  <c r="P384" i="2" s="1"/>
  <c r="BK385" i="2"/>
  <c r="J385" i="2"/>
  <c r="BI383" i="2"/>
  <c r="BH383" i="2"/>
  <c r="BG383" i="2"/>
  <c r="BF383" i="2"/>
  <c r="T383" i="2"/>
  <c r="R383" i="2"/>
  <c r="P383" i="2"/>
  <c r="BK383" i="2"/>
  <c r="J383" i="2"/>
  <c r="BE383" i="2" s="1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 s="1"/>
  <c r="BI376" i="2"/>
  <c r="BH376" i="2"/>
  <c r="BG376" i="2"/>
  <c r="BF376" i="2"/>
  <c r="T376" i="2"/>
  <c r="R376" i="2"/>
  <c r="P376" i="2"/>
  <c r="BK376" i="2"/>
  <c r="J376" i="2"/>
  <c r="BE376" i="2" s="1"/>
  <c r="BI375" i="2"/>
  <c r="BH375" i="2"/>
  <c r="BG375" i="2"/>
  <c r="BF375" i="2"/>
  <c r="T375" i="2"/>
  <c r="R375" i="2"/>
  <c r="P375" i="2"/>
  <c r="BK375" i="2"/>
  <c r="J375" i="2"/>
  <c r="BE375" i="2" s="1"/>
  <c r="BI374" i="2"/>
  <c r="BH374" i="2"/>
  <c r="BG374" i="2"/>
  <c r="BF374" i="2"/>
  <c r="T374" i="2"/>
  <c r="R374" i="2"/>
  <c r="P374" i="2"/>
  <c r="BK374" i="2"/>
  <c r="J374" i="2"/>
  <c r="BE374" i="2" s="1"/>
  <c r="BI372" i="2"/>
  <c r="BH372" i="2"/>
  <c r="BG372" i="2"/>
  <c r="BF372" i="2"/>
  <c r="T372" i="2"/>
  <c r="R372" i="2"/>
  <c r="P372" i="2"/>
  <c r="BK372" i="2"/>
  <c r="J372" i="2"/>
  <c r="BE372" i="2" s="1"/>
  <c r="BI370" i="2"/>
  <c r="BH370" i="2"/>
  <c r="BG370" i="2"/>
  <c r="BF370" i="2"/>
  <c r="BE370" i="2"/>
  <c r="T370" i="2"/>
  <c r="R370" i="2"/>
  <c r="P370" i="2"/>
  <c r="BK370" i="2"/>
  <c r="J370" i="2"/>
  <c r="BI369" i="2"/>
  <c r="BH369" i="2"/>
  <c r="BG369" i="2"/>
  <c r="BF369" i="2"/>
  <c r="BE369" i="2"/>
  <c r="T369" i="2"/>
  <c r="R369" i="2"/>
  <c r="P369" i="2"/>
  <c r="BK369" i="2"/>
  <c r="J369" i="2"/>
  <c r="BI367" i="2"/>
  <c r="BH367" i="2"/>
  <c r="BG367" i="2"/>
  <c r="BF367" i="2"/>
  <c r="BE367" i="2"/>
  <c r="T367" i="2"/>
  <c r="R367" i="2"/>
  <c r="P367" i="2"/>
  <c r="BK367" i="2"/>
  <c r="J367" i="2"/>
  <c r="BI366" i="2"/>
  <c r="BH366" i="2"/>
  <c r="BG366" i="2"/>
  <c r="BF366" i="2"/>
  <c r="BE366" i="2"/>
  <c r="T366" i="2"/>
  <c r="R366" i="2"/>
  <c r="P366" i="2"/>
  <c r="BK366" i="2"/>
  <c r="J366" i="2"/>
  <c r="BI365" i="2"/>
  <c r="BH365" i="2"/>
  <c r="BG365" i="2"/>
  <c r="BF365" i="2"/>
  <c r="BE365" i="2"/>
  <c r="T365" i="2"/>
  <c r="R365" i="2"/>
  <c r="P365" i="2"/>
  <c r="BK365" i="2"/>
  <c r="J365" i="2"/>
  <c r="BI363" i="2"/>
  <c r="BH363" i="2"/>
  <c r="BG363" i="2"/>
  <c r="BF363" i="2"/>
  <c r="BE363" i="2"/>
  <c r="T363" i="2"/>
  <c r="R363" i="2"/>
  <c r="P363" i="2"/>
  <c r="BK363" i="2"/>
  <c r="J363" i="2"/>
  <c r="BI362" i="2"/>
  <c r="BH362" i="2"/>
  <c r="BG362" i="2"/>
  <c r="BF362" i="2"/>
  <c r="BE362" i="2"/>
  <c r="T362" i="2"/>
  <c r="R362" i="2"/>
  <c r="P362" i="2"/>
  <c r="BK362" i="2"/>
  <c r="J362" i="2"/>
  <c r="BI360" i="2"/>
  <c r="BH360" i="2"/>
  <c r="BG360" i="2"/>
  <c r="BF360" i="2"/>
  <c r="BE360" i="2"/>
  <c r="T360" i="2"/>
  <c r="R360" i="2"/>
  <c r="P360" i="2"/>
  <c r="BK360" i="2"/>
  <c r="J360" i="2"/>
  <c r="BI358" i="2"/>
  <c r="BH358" i="2"/>
  <c r="BG358" i="2"/>
  <c r="BF358" i="2"/>
  <c r="BE358" i="2"/>
  <c r="T358" i="2"/>
  <c r="R358" i="2"/>
  <c r="P358" i="2"/>
  <c r="BK358" i="2"/>
  <c r="J358" i="2"/>
  <c r="BI356" i="2"/>
  <c r="BH356" i="2"/>
  <c r="BG356" i="2"/>
  <c r="BF356" i="2"/>
  <c r="BE356" i="2"/>
  <c r="T356" i="2"/>
  <c r="R356" i="2"/>
  <c r="P356" i="2"/>
  <c r="BK356" i="2"/>
  <c r="J356" i="2"/>
  <c r="BI355" i="2"/>
  <c r="BH355" i="2"/>
  <c r="BG355" i="2"/>
  <c r="BF355" i="2"/>
  <c r="BE355" i="2"/>
  <c r="T355" i="2"/>
  <c r="T354" i="2" s="1"/>
  <c r="R355" i="2"/>
  <c r="P355" i="2"/>
  <c r="P354" i="2" s="1"/>
  <c r="BK355" i="2"/>
  <c r="BK354" i="2" s="1"/>
  <c r="J354" i="2" s="1"/>
  <c r="J79" i="2" s="1"/>
  <c r="J355" i="2"/>
  <c r="BI353" i="2"/>
  <c r="BH353" i="2"/>
  <c r="BG353" i="2"/>
  <c r="BF353" i="2"/>
  <c r="T353" i="2"/>
  <c r="R353" i="2"/>
  <c r="P353" i="2"/>
  <c r="BK353" i="2"/>
  <c r="J353" i="2"/>
  <c r="BE353" i="2" s="1"/>
  <c r="BI352" i="2"/>
  <c r="BH352" i="2"/>
  <c r="BG352" i="2"/>
  <c r="BF352" i="2"/>
  <c r="T352" i="2"/>
  <c r="R352" i="2"/>
  <c r="P352" i="2"/>
  <c r="BK352" i="2"/>
  <c r="J352" i="2"/>
  <c r="BE352" i="2" s="1"/>
  <c r="BI350" i="2"/>
  <c r="BH350" i="2"/>
  <c r="BG350" i="2"/>
  <c r="BF350" i="2"/>
  <c r="T350" i="2"/>
  <c r="R350" i="2"/>
  <c r="P350" i="2"/>
  <c r="BK350" i="2"/>
  <c r="J350" i="2"/>
  <c r="BE350" i="2" s="1"/>
  <c r="BI348" i="2"/>
  <c r="BH348" i="2"/>
  <c r="BG348" i="2"/>
  <c r="BF348" i="2"/>
  <c r="T348" i="2"/>
  <c r="R348" i="2"/>
  <c r="P348" i="2"/>
  <c r="BK348" i="2"/>
  <c r="BK347" i="2" s="1"/>
  <c r="J347" i="2" s="1"/>
  <c r="J78" i="2" s="1"/>
  <c r="J348" i="2"/>
  <c r="BE348" i="2" s="1"/>
  <c r="BI346" i="2"/>
  <c r="BH346" i="2"/>
  <c r="BG346" i="2"/>
  <c r="BF346" i="2"/>
  <c r="BE346" i="2"/>
  <c r="T346" i="2"/>
  <c r="T345" i="2" s="1"/>
  <c r="R346" i="2"/>
  <c r="R345" i="2" s="1"/>
  <c r="P346" i="2"/>
  <c r="P345" i="2" s="1"/>
  <c r="BK346" i="2"/>
  <c r="BK345" i="2" s="1"/>
  <c r="J345" i="2" s="1"/>
  <c r="J77" i="2" s="1"/>
  <c r="J346" i="2"/>
  <c r="BI344" i="2"/>
  <c r="BH344" i="2"/>
  <c r="BG344" i="2"/>
  <c r="BF344" i="2"/>
  <c r="T344" i="2"/>
  <c r="R344" i="2"/>
  <c r="P344" i="2"/>
  <c r="BK344" i="2"/>
  <c r="J344" i="2"/>
  <c r="BE344" i="2" s="1"/>
  <c r="BI343" i="2"/>
  <c r="BH343" i="2"/>
  <c r="BG343" i="2"/>
  <c r="BF343" i="2"/>
  <c r="T343" i="2"/>
  <c r="R343" i="2"/>
  <c r="P343" i="2"/>
  <c r="BK343" i="2"/>
  <c r="J343" i="2"/>
  <c r="BE343" i="2" s="1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BK341" i="2"/>
  <c r="J341" i="2"/>
  <c r="BE341" i="2" s="1"/>
  <c r="BI340" i="2"/>
  <c r="BH340" i="2"/>
  <c r="BG340" i="2"/>
  <c r="BF340" i="2"/>
  <c r="T340" i="2"/>
  <c r="R340" i="2"/>
  <c r="P340" i="2"/>
  <c r="BK340" i="2"/>
  <c r="J340" i="2"/>
  <c r="BE340" i="2" s="1"/>
  <c r="BI339" i="2"/>
  <c r="BH339" i="2"/>
  <c r="BG339" i="2"/>
  <c r="BF339" i="2"/>
  <c r="T339" i="2"/>
  <c r="R339" i="2"/>
  <c r="P339" i="2"/>
  <c r="BK339" i="2"/>
  <c r="J339" i="2"/>
  <c r="BE339" i="2" s="1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R335" i="2" s="1"/>
  <c r="P336" i="2"/>
  <c r="BK336" i="2"/>
  <c r="J336" i="2"/>
  <c r="BE336" i="2" s="1"/>
  <c r="BI334" i="2"/>
  <c r="BH334" i="2"/>
  <c r="BG334" i="2"/>
  <c r="BF334" i="2"/>
  <c r="BE334" i="2"/>
  <c r="T334" i="2"/>
  <c r="T333" i="2" s="1"/>
  <c r="R334" i="2"/>
  <c r="R333" i="2" s="1"/>
  <c r="P334" i="2"/>
  <c r="P333" i="2" s="1"/>
  <c r="BK334" i="2"/>
  <c r="BK333" i="2" s="1"/>
  <c r="J333" i="2" s="1"/>
  <c r="J75" i="2" s="1"/>
  <c r="J334" i="2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T330" i="2" s="1"/>
  <c r="R331" i="2"/>
  <c r="R330" i="2" s="1"/>
  <c r="P331" i="2"/>
  <c r="BK331" i="2"/>
  <c r="BK330" i="2" s="1"/>
  <c r="J330" i="2" s="1"/>
  <c r="J74" i="2" s="1"/>
  <c r="J331" i="2"/>
  <c r="BE331" i="2" s="1"/>
  <c r="BI329" i="2"/>
  <c r="BH329" i="2"/>
  <c r="BG329" i="2"/>
  <c r="BF329" i="2"/>
  <c r="BE329" i="2"/>
  <c r="T329" i="2"/>
  <c r="R329" i="2"/>
  <c r="P329" i="2"/>
  <c r="BK329" i="2"/>
  <c r="J329" i="2"/>
  <c r="BI328" i="2"/>
  <c r="BH328" i="2"/>
  <c r="BG328" i="2"/>
  <c r="BF328" i="2"/>
  <c r="BE328" i="2"/>
  <c r="T328" i="2"/>
  <c r="R328" i="2"/>
  <c r="P328" i="2"/>
  <c r="BK328" i="2"/>
  <c r="J328" i="2"/>
  <c r="BI327" i="2"/>
  <c r="BH327" i="2"/>
  <c r="BG327" i="2"/>
  <c r="BF327" i="2"/>
  <c r="BE327" i="2"/>
  <c r="T327" i="2"/>
  <c r="R327" i="2"/>
  <c r="P327" i="2"/>
  <c r="BK327" i="2"/>
  <c r="J327" i="2"/>
  <c r="BI326" i="2"/>
  <c r="BH326" i="2"/>
  <c r="BG326" i="2"/>
  <c r="BF326" i="2"/>
  <c r="BE326" i="2"/>
  <c r="T326" i="2"/>
  <c r="T325" i="2" s="1"/>
  <c r="R326" i="2"/>
  <c r="R325" i="2" s="1"/>
  <c r="P326" i="2"/>
  <c r="P325" i="2" s="1"/>
  <c r="BK326" i="2"/>
  <c r="J326" i="2"/>
  <c r="BI324" i="2"/>
  <c r="BH324" i="2"/>
  <c r="BG324" i="2"/>
  <c r="BF324" i="2"/>
  <c r="T324" i="2"/>
  <c r="R324" i="2"/>
  <c r="P324" i="2"/>
  <c r="BK324" i="2"/>
  <c r="J324" i="2"/>
  <c r="BE324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T320" i="2"/>
  <c r="R320" i="2"/>
  <c r="P320" i="2"/>
  <c r="BK320" i="2"/>
  <c r="J320" i="2"/>
  <c r="BE320" i="2" s="1"/>
  <c r="BI319" i="2"/>
  <c r="BH319" i="2"/>
  <c r="BG319" i="2"/>
  <c r="BF319" i="2"/>
  <c r="T319" i="2"/>
  <c r="R319" i="2"/>
  <c r="P319" i="2"/>
  <c r="BK319" i="2"/>
  <c r="J319" i="2"/>
  <c r="BE319" i="2" s="1"/>
  <c r="BI318" i="2"/>
  <c r="BH318" i="2"/>
  <c r="BG318" i="2"/>
  <c r="BF318" i="2"/>
  <c r="T318" i="2"/>
  <c r="R318" i="2"/>
  <c r="P318" i="2"/>
  <c r="BK318" i="2"/>
  <c r="BK317" i="2" s="1"/>
  <c r="J317" i="2" s="1"/>
  <c r="J72" i="2" s="1"/>
  <c r="J318" i="2"/>
  <c r="BE318" i="2" s="1"/>
  <c r="BI316" i="2"/>
  <c r="BH316" i="2"/>
  <c r="BG316" i="2"/>
  <c r="BF316" i="2"/>
  <c r="BE316" i="2"/>
  <c r="T316" i="2"/>
  <c r="R316" i="2"/>
  <c r="P316" i="2"/>
  <c r="BK316" i="2"/>
  <c r="J316" i="2"/>
  <c r="BI315" i="2"/>
  <c r="BH315" i="2"/>
  <c r="BG315" i="2"/>
  <c r="BF315" i="2"/>
  <c r="BE315" i="2"/>
  <c r="T315" i="2"/>
  <c r="R315" i="2"/>
  <c r="P315" i="2"/>
  <c r="BK315" i="2"/>
  <c r="J315" i="2"/>
  <c r="BI314" i="2"/>
  <c r="BH314" i="2"/>
  <c r="BG314" i="2"/>
  <c r="BF314" i="2"/>
  <c r="BE314" i="2"/>
  <c r="T314" i="2"/>
  <c r="R314" i="2"/>
  <c r="P314" i="2"/>
  <c r="BK314" i="2"/>
  <c r="J314" i="2"/>
  <c r="BI313" i="2"/>
  <c r="BH313" i="2"/>
  <c r="BG313" i="2"/>
  <c r="BF313" i="2"/>
  <c r="BE313" i="2"/>
  <c r="T313" i="2"/>
  <c r="R313" i="2"/>
  <c r="P313" i="2"/>
  <c r="BK313" i="2"/>
  <c r="J313" i="2"/>
  <c r="BI312" i="2"/>
  <c r="BH312" i="2"/>
  <c r="BG312" i="2"/>
  <c r="BF312" i="2"/>
  <c r="BE312" i="2"/>
  <c r="T312" i="2"/>
  <c r="R312" i="2"/>
  <c r="P312" i="2"/>
  <c r="BK312" i="2"/>
  <c r="J312" i="2"/>
  <c r="BI311" i="2"/>
  <c r="BH311" i="2"/>
  <c r="BG311" i="2"/>
  <c r="BF311" i="2"/>
  <c r="BE311" i="2"/>
  <c r="T311" i="2"/>
  <c r="R311" i="2"/>
  <c r="P311" i="2"/>
  <c r="BK311" i="2"/>
  <c r="J311" i="2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BE308" i="2"/>
  <c r="T308" i="2"/>
  <c r="R308" i="2"/>
  <c r="P308" i="2"/>
  <c r="BK308" i="2"/>
  <c r="J308" i="2"/>
  <c r="BI307" i="2"/>
  <c r="BH307" i="2"/>
  <c r="BG307" i="2"/>
  <c r="BF307" i="2"/>
  <c r="BE307" i="2"/>
  <c r="T307" i="2"/>
  <c r="R307" i="2"/>
  <c r="P307" i="2"/>
  <c r="BK307" i="2"/>
  <c r="J307" i="2"/>
  <c r="BI306" i="2"/>
  <c r="BH306" i="2"/>
  <c r="BG306" i="2"/>
  <c r="BF306" i="2"/>
  <c r="BE306" i="2"/>
  <c r="T306" i="2"/>
  <c r="R306" i="2"/>
  <c r="P306" i="2"/>
  <c r="BK306" i="2"/>
  <c r="J306" i="2"/>
  <c r="BI305" i="2"/>
  <c r="BH305" i="2"/>
  <c r="BG305" i="2"/>
  <c r="BF305" i="2"/>
  <c r="BE305" i="2"/>
  <c r="T305" i="2"/>
  <c r="T304" i="2" s="1"/>
  <c r="R305" i="2"/>
  <c r="P305" i="2"/>
  <c r="P304" i="2" s="1"/>
  <c r="BK305" i="2"/>
  <c r="BK304" i="2" s="1"/>
  <c r="J304" i="2" s="1"/>
  <c r="J71" i="2" s="1"/>
  <c r="J305" i="2"/>
  <c r="BI303" i="2"/>
  <c r="BH303" i="2"/>
  <c r="BG303" i="2"/>
  <c r="BF303" i="2"/>
  <c r="T303" i="2"/>
  <c r="R303" i="2"/>
  <c r="P303" i="2"/>
  <c r="BK303" i="2"/>
  <c r="J303" i="2"/>
  <c r="BE303" i="2" s="1"/>
  <c r="BI302" i="2"/>
  <c r="BH302" i="2"/>
  <c r="BG302" i="2"/>
  <c r="BF302" i="2"/>
  <c r="T302" i="2"/>
  <c r="R302" i="2"/>
  <c r="P302" i="2"/>
  <c r="BK302" i="2"/>
  <c r="J302" i="2"/>
  <c r="BE302" i="2" s="1"/>
  <c r="BI301" i="2"/>
  <c r="BH301" i="2"/>
  <c r="BG301" i="2"/>
  <c r="BF301" i="2"/>
  <c r="T301" i="2"/>
  <c r="T300" i="2" s="1"/>
  <c r="R301" i="2"/>
  <c r="P301" i="2"/>
  <c r="BK301" i="2"/>
  <c r="J301" i="2"/>
  <c r="BE301" i="2" s="1"/>
  <c r="BI299" i="2"/>
  <c r="BH299" i="2"/>
  <c r="BG299" i="2"/>
  <c r="BF299" i="2"/>
  <c r="T299" i="2"/>
  <c r="R299" i="2"/>
  <c r="P299" i="2"/>
  <c r="BK299" i="2"/>
  <c r="J299" i="2"/>
  <c r="BE299" i="2" s="1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R297" i="2"/>
  <c r="P297" i="2"/>
  <c r="BK297" i="2"/>
  <c r="J297" i="2"/>
  <c r="BE297" i="2" s="1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R292" i="2" s="1"/>
  <c r="P293" i="2"/>
  <c r="P292" i="2" s="1"/>
  <c r="BK293" i="2"/>
  <c r="BK292" i="2" s="1"/>
  <c r="J292" i="2" s="1"/>
  <c r="J69" i="2" s="1"/>
  <c r="J293" i="2"/>
  <c r="BE293" i="2" s="1"/>
  <c r="BI291" i="2"/>
  <c r="BH291" i="2"/>
  <c r="BG291" i="2"/>
  <c r="BF291" i="2"/>
  <c r="T291" i="2"/>
  <c r="R291" i="2"/>
  <c r="P291" i="2"/>
  <c r="BK291" i="2"/>
  <c r="J291" i="2"/>
  <c r="BE291" i="2" s="1"/>
  <c r="BI289" i="2"/>
  <c r="BH289" i="2"/>
  <c r="BG289" i="2"/>
  <c r="BF289" i="2"/>
  <c r="T289" i="2"/>
  <c r="R289" i="2"/>
  <c r="P289" i="2"/>
  <c r="BK289" i="2"/>
  <c r="J289" i="2"/>
  <c r="BE289" i="2" s="1"/>
  <c r="BI288" i="2"/>
  <c r="BH288" i="2"/>
  <c r="BG288" i="2"/>
  <c r="BF288" i="2"/>
  <c r="T288" i="2"/>
  <c r="R288" i="2"/>
  <c r="P288" i="2"/>
  <c r="BK288" i="2"/>
  <c r="J288" i="2"/>
  <c r="BE288" i="2" s="1"/>
  <c r="BI285" i="2"/>
  <c r="BH285" i="2"/>
  <c r="BG285" i="2"/>
  <c r="BF285" i="2"/>
  <c r="T285" i="2"/>
  <c r="R285" i="2"/>
  <c r="P285" i="2"/>
  <c r="BK285" i="2"/>
  <c r="J285" i="2"/>
  <c r="BE285" i="2" s="1"/>
  <c r="BI283" i="2"/>
  <c r="BH283" i="2"/>
  <c r="BG283" i="2"/>
  <c r="BF283" i="2"/>
  <c r="T283" i="2"/>
  <c r="R283" i="2"/>
  <c r="R282" i="2" s="1"/>
  <c r="P283" i="2"/>
  <c r="BK283" i="2"/>
  <c r="J283" i="2"/>
  <c r="BE283" i="2" s="1"/>
  <c r="BI280" i="2"/>
  <c r="BH280" i="2"/>
  <c r="BG280" i="2"/>
  <c r="BF280" i="2"/>
  <c r="T280" i="2"/>
  <c r="T279" i="2" s="1"/>
  <c r="R280" i="2"/>
  <c r="R279" i="2" s="1"/>
  <c r="P280" i="2"/>
  <c r="P279" i="2" s="1"/>
  <c r="BK280" i="2"/>
  <c r="BK279" i="2" s="1"/>
  <c r="J279" i="2" s="1"/>
  <c r="J66" i="2" s="1"/>
  <c r="J280" i="2"/>
  <c r="BE280" i="2" s="1"/>
  <c r="BI277" i="2"/>
  <c r="BH277" i="2"/>
  <c r="BG277" i="2"/>
  <c r="BF277" i="2"/>
  <c r="BE277" i="2"/>
  <c r="T277" i="2"/>
  <c r="R277" i="2"/>
  <c r="P277" i="2"/>
  <c r="BK277" i="2"/>
  <c r="J277" i="2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BE274" i="2"/>
  <c r="T274" i="2"/>
  <c r="R274" i="2"/>
  <c r="P274" i="2"/>
  <c r="BK274" i="2"/>
  <c r="J274" i="2"/>
  <c r="BI273" i="2"/>
  <c r="BH273" i="2"/>
  <c r="BG273" i="2"/>
  <c r="BF273" i="2"/>
  <c r="T273" i="2"/>
  <c r="R273" i="2"/>
  <c r="P273" i="2"/>
  <c r="BK273" i="2"/>
  <c r="J273" i="2"/>
  <c r="BE273" i="2" s="1"/>
  <c r="BI272" i="2"/>
  <c r="BH272" i="2"/>
  <c r="BG272" i="2"/>
  <c r="BF272" i="2"/>
  <c r="BE272" i="2"/>
  <c r="T272" i="2"/>
  <c r="R272" i="2"/>
  <c r="R271" i="2" s="1"/>
  <c r="P272" i="2"/>
  <c r="P271" i="2" s="1"/>
  <c r="BK272" i="2"/>
  <c r="BK271" i="2" s="1"/>
  <c r="J271" i="2" s="1"/>
  <c r="J65" i="2" s="1"/>
  <c r="J272" i="2"/>
  <c r="BI269" i="2"/>
  <c r="BH269" i="2"/>
  <c r="BG269" i="2"/>
  <c r="BF269" i="2"/>
  <c r="T269" i="2"/>
  <c r="R269" i="2"/>
  <c r="P269" i="2"/>
  <c r="BK269" i="2"/>
  <c r="J269" i="2"/>
  <c r="BE269" i="2" s="1"/>
  <c r="BI268" i="2"/>
  <c r="BH268" i="2"/>
  <c r="BG268" i="2"/>
  <c r="BF268" i="2"/>
  <c r="T268" i="2"/>
  <c r="R268" i="2"/>
  <c r="P268" i="2"/>
  <c r="BK268" i="2"/>
  <c r="J268" i="2"/>
  <c r="BE268" i="2" s="1"/>
  <c r="BI267" i="2"/>
  <c r="BH267" i="2"/>
  <c r="BG267" i="2"/>
  <c r="BF267" i="2"/>
  <c r="T267" i="2"/>
  <c r="R267" i="2"/>
  <c r="P267" i="2"/>
  <c r="BK267" i="2"/>
  <c r="J267" i="2"/>
  <c r="BE267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R264" i="2"/>
  <c r="P264" i="2"/>
  <c r="BK264" i="2"/>
  <c r="J264" i="2"/>
  <c r="BE264" i="2" s="1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 s="1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 s="1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 s="1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BE232" i="2"/>
  <c r="T232" i="2"/>
  <c r="R232" i="2"/>
  <c r="P232" i="2"/>
  <c r="BK232" i="2"/>
  <c r="J232" i="2"/>
  <c r="BI231" i="2"/>
  <c r="BH231" i="2"/>
  <c r="BG231" i="2"/>
  <c r="BF231" i="2"/>
  <c r="BE231" i="2"/>
  <c r="T231" i="2"/>
  <c r="R231" i="2"/>
  <c r="P231" i="2"/>
  <c r="BK231" i="2"/>
  <c r="J231" i="2"/>
  <c r="BI229" i="2"/>
  <c r="BH229" i="2"/>
  <c r="BG229" i="2"/>
  <c r="BF229" i="2"/>
  <c r="BE229" i="2"/>
  <c r="T229" i="2"/>
  <c r="R229" i="2"/>
  <c r="P229" i="2"/>
  <c r="BK229" i="2"/>
  <c r="J229" i="2"/>
  <c r="BI227" i="2"/>
  <c r="BH227" i="2"/>
  <c r="BG227" i="2"/>
  <c r="BF227" i="2"/>
  <c r="BE227" i="2"/>
  <c r="T227" i="2"/>
  <c r="R227" i="2"/>
  <c r="P227" i="2"/>
  <c r="BK227" i="2"/>
  <c r="J227" i="2"/>
  <c r="BI226" i="2"/>
  <c r="BH226" i="2"/>
  <c r="BG226" i="2"/>
  <c r="BF226" i="2"/>
  <c r="BE226" i="2"/>
  <c r="T226" i="2"/>
  <c r="R226" i="2"/>
  <c r="P226" i="2"/>
  <c r="BK226" i="2"/>
  <c r="J226" i="2"/>
  <c r="BI225" i="2"/>
  <c r="BH225" i="2"/>
  <c r="BG225" i="2"/>
  <c r="BF225" i="2"/>
  <c r="T225" i="2"/>
  <c r="R225" i="2"/>
  <c r="R224" i="2" s="1"/>
  <c r="P225" i="2"/>
  <c r="BK225" i="2"/>
  <c r="J225" i="2"/>
  <c r="BE225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BE213" i="2"/>
  <c r="T213" i="2"/>
  <c r="R213" i="2"/>
  <c r="P213" i="2"/>
  <c r="BK213" i="2"/>
  <c r="J213" i="2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BE210" i="2"/>
  <c r="T210" i="2"/>
  <c r="R210" i="2"/>
  <c r="P210" i="2"/>
  <c r="BK210" i="2"/>
  <c r="J210" i="2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BE208" i="2"/>
  <c r="T208" i="2"/>
  <c r="R208" i="2"/>
  <c r="P208" i="2"/>
  <c r="BK208" i="2"/>
  <c r="J208" i="2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BE204" i="2"/>
  <c r="T204" i="2"/>
  <c r="R204" i="2"/>
  <c r="P204" i="2"/>
  <c r="BK204" i="2"/>
  <c r="J204" i="2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BE201" i="2"/>
  <c r="T201" i="2"/>
  <c r="R201" i="2"/>
  <c r="P201" i="2"/>
  <c r="BK201" i="2"/>
  <c r="J201" i="2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BE199" i="2"/>
  <c r="T199" i="2"/>
  <c r="R199" i="2"/>
  <c r="P199" i="2"/>
  <c r="BK199" i="2"/>
  <c r="J199" i="2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BE194" i="2"/>
  <c r="T194" i="2"/>
  <c r="R194" i="2"/>
  <c r="P194" i="2"/>
  <c r="BK194" i="2"/>
  <c r="J194" i="2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BE190" i="2"/>
  <c r="T190" i="2"/>
  <c r="R190" i="2"/>
  <c r="P190" i="2"/>
  <c r="BK190" i="2"/>
  <c r="J190" i="2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BE187" i="2"/>
  <c r="T187" i="2"/>
  <c r="R187" i="2"/>
  <c r="P187" i="2"/>
  <c r="BK187" i="2"/>
  <c r="J187" i="2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BE182" i="2"/>
  <c r="T182" i="2"/>
  <c r="R182" i="2"/>
  <c r="P182" i="2"/>
  <c r="BK182" i="2"/>
  <c r="J182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BE178" i="2"/>
  <c r="T178" i="2"/>
  <c r="R178" i="2"/>
  <c r="P178" i="2"/>
  <c r="BK178" i="2"/>
  <c r="J178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BE175" i="2"/>
  <c r="T175" i="2"/>
  <c r="R175" i="2"/>
  <c r="P175" i="2"/>
  <c r="BK175" i="2"/>
  <c r="J175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BE172" i="2"/>
  <c r="T172" i="2"/>
  <c r="R172" i="2"/>
  <c r="P172" i="2"/>
  <c r="BK172" i="2"/>
  <c r="J172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T167" i="2"/>
  <c r="T166" i="2" s="1"/>
  <c r="R167" i="2"/>
  <c r="P167" i="2"/>
  <c r="BK167" i="2"/>
  <c r="J167" i="2"/>
  <c r="BE167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R161" i="2" s="1"/>
  <c r="P162" i="2"/>
  <c r="P161" i="2" s="1"/>
  <c r="BK162" i="2"/>
  <c r="J162" i="2"/>
  <c r="BE162" i="2" s="1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BE155" i="2"/>
  <c r="T155" i="2"/>
  <c r="R155" i="2"/>
  <c r="P155" i="2"/>
  <c r="BK155" i="2"/>
  <c r="J155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BE148" i="2"/>
  <c r="T148" i="2"/>
  <c r="R148" i="2"/>
  <c r="P148" i="2"/>
  <c r="P147" i="2" s="1"/>
  <c r="BK148" i="2"/>
  <c r="BK147" i="2" s="1"/>
  <c r="J147" i="2" s="1"/>
  <c r="J61" i="2" s="1"/>
  <c r="J148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BK128" i="2"/>
  <c r="BK127" i="2" s="1"/>
  <c r="J127" i="2" s="1"/>
  <c r="J60" i="2" s="1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BE124" i="2"/>
  <c r="T124" i="2"/>
  <c r="R124" i="2"/>
  <c r="P124" i="2"/>
  <c r="BK124" i="2"/>
  <c r="J124" i="2"/>
  <c r="BI122" i="2"/>
  <c r="BH122" i="2"/>
  <c r="BG122" i="2"/>
  <c r="BF122" i="2"/>
  <c r="T122" i="2"/>
  <c r="R122" i="2"/>
  <c r="R121" i="2" s="1"/>
  <c r="P122" i="2"/>
  <c r="P121" i="2" s="1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F32" i="2" s="1"/>
  <c r="BB52" i="1" s="1"/>
  <c r="BF110" i="2"/>
  <c r="T110" i="2"/>
  <c r="R110" i="2"/>
  <c r="P110" i="2"/>
  <c r="P109" i="2" s="1"/>
  <c r="BK110" i="2"/>
  <c r="J110" i="2"/>
  <c r="BE110" i="2" s="1"/>
  <c r="J103" i="2"/>
  <c r="F103" i="2"/>
  <c r="F101" i="2"/>
  <c r="E99" i="2"/>
  <c r="F52" i="2"/>
  <c r="J51" i="2"/>
  <c r="F51" i="2"/>
  <c r="F49" i="2"/>
  <c r="E47" i="2"/>
  <c r="J18" i="2"/>
  <c r="E18" i="2"/>
  <c r="F104" i="2" s="1"/>
  <c r="J17" i="2"/>
  <c r="J12" i="2"/>
  <c r="J49" i="2" s="1"/>
  <c r="E7" i="2"/>
  <c r="E97" i="2" s="1"/>
  <c r="AS51" i="1"/>
  <c r="L47" i="1"/>
  <c r="AM46" i="1"/>
  <c r="L46" i="1"/>
  <c r="AM44" i="1"/>
  <c r="L44" i="1"/>
  <c r="L42" i="1"/>
  <c r="L41" i="1"/>
  <c r="BK373" i="2" l="1"/>
  <c r="J373" i="2" s="1"/>
  <c r="J80" i="2" s="1"/>
  <c r="J101" i="2"/>
  <c r="BK109" i="2"/>
  <c r="BK108" i="2" s="1"/>
  <c r="F31" i="2"/>
  <c r="BA52" i="1" s="1"/>
  <c r="T127" i="2"/>
  <c r="BK161" i="2"/>
  <c r="J161" i="2" s="1"/>
  <c r="J62" i="2" s="1"/>
  <c r="R166" i="2"/>
  <c r="P224" i="2"/>
  <c r="P282" i="2"/>
  <c r="R300" i="2"/>
  <c r="T317" i="2"/>
  <c r="P330" i="2"/>
  <c r="P335" i="2"/>
  <c r="T347" i="2"/>
  <c r="T373" i="2"/>
  <c r="T411" i="2"/>
  <c r="BK416" i="2"/>
  <c r="J416" i="2" s="1"/>
  <c r="J83" i="2" s="1"/>
  <c r="R444" i="2"/>
  <c r="BK451" i="2"/>
  <c r="J451" i="2" s="1"/>
  <c r="J87" i="2" s="1"/>
  <c r="F52" i="3"/>
  <c r="P81" i="3"/>
  <c r="P80" i="3" s="1"/>
  <c r="P79" i="3" s="1"/>
  <c r="AU53" i="1" s="1"/>
  <c r="F32" i="3"/>
  <c r="BB53" i="1" s="1"/>
  <c r="BB51" i="1" s="1"/>
  <c r="E69" i="4"/>
  <c r="R80" i="4"/>
  <c r="R79" i="4" s="1"/>
  <c r="F32" i="4"/>
  <c r="BB54" i="1" s="1"/>
  <c r="R109" i="2"/>
  <c r="F33" i="2"/>
  <c r="BC52" i="1" s="1"/>
  <c r="BC51" i="1" s="1"/>
  <c r="AY51" i="1" s="1"/>
  <c r="T121" i="2"/>
  <c r="P127" i="2"/>
  <c r="R147" i="2"/>
  <c r="BK166" i="2"/>
  <c r="J166" i="2" s="1"/>
  <c r="J63" i="2" s="1"/>
  <c r="T224" i="2"/>
  <c r="T282" i="2"/>
  <c r="BK300" i="2"/>
  <c r="J300" i="2" s="1"/>
  <c r="J70" i="2" s="1"/>
  <c r="P317" i="2"/>
  <c r="T335" i="2"/>
  <c r="P347" i="2"/>
  <c r="P373" i="2"/>
  <c r="R416" i="2"/>
  <c r="R451" i="2"/>
  <c r="T81" i="3"/>
  <c r="T80" i="3" s="1"/>
  <c r="T79" i="3" s="1"/>
  <c r="F34" i="3"/>
  <c r="BD53" i="1" s="1"/>
  <c r="F34" i="4"/>
  <c r="BD54" i="1" s="1"/>
  <c r="T150" i="4"/>
  <c r="T80" i="4"/>
  <c r="T79" i="4" s="1"/>
  <c r="T109" i="2"/>
  <c r="F34" i="2"/>
  <c r="BD52" i="1" s="1"/>
  <c r="BK121" i="2"/>
  <c r="J121" i="2" s="1"/>
  <c r="J59" i="2" s="1"/>
  <c r="R127" i="2"/>
  <c r="T147" i="2"/>
  <c r="T161" i="2"/>
  <c r="P166" i="2"/>
  <c r="P108" i="2" s="1"/>
  <c r="BK224" i="2"/>
  <c r="J224" i="2" s="1"/>
  <c r="J64" i="2" s="1"/>
  <c r="T271" i="2"/>
  <c r="BK282" i="2"/>
  <c r="J282" i="2" s="1"/>
  <c r="J68" i="2" s="1"/>
  <c r="T292" i="2"/>
  <c r="P300" i="2"/>
  <c r="R304" i="2"/>
  <c r="R317" i="2"/>
  <c r="BK325" i="2"/>
  <c r="J325" i="2" s="1"/>
  <c r="J73" i="2" s="1"/>
  <c r="BK335" i="2"/>
  <c r="J335" i="2" s="1"/>
  <c r="J76" i="2" s="1"/>
  <c r="R347" i="2"/>
  <c r="R354" i="2"/>
  <c r="R373" i="2"/>
  <c r="R281" i="2" s="1"/>
  <c r="BK384" i="2"/>
  <c r="J384" i="2" s="1"/>
  <c r="J81" i="2" s="1"/>
  <c r="R411" i="2"/>
  <c r="T416" i="2"/>
  <c r="T438" i="2"/>
  <c r="P444" i="2"/>
  <c r="T447" i="2"/>
  <c r="T451" i="2"/>
  <c r="J73" i="3"/>
  <c r="BK81" i="3"/>
  <c r="J81" i="3" s="1"/>
  <c r="J58" i="3" s="1"/>
  <c r="J31" i="3"/>
  <c r="AW53" i="1" s="1"/>
  <c r="R90" i="3"/>
  <c r="R80" i="3" s="1"/>
  <c r="R79" i="3" s="1"/>
  <c r="P81" i="4"/>
  <c r="P80" i="4" s="1"/>
  <c r="P79" i="4" s="1"/>
  <c r="AU54" i="1" s="1"/>
  <c r="F31" i="4"/>
  <c r="BA54" i="1" s="1"/>
  <c r="BK150" i="4"/>
  <c r="J150" i="4" s="1"/>
  <c r="J59" i="4" s="1"/>
  <c r="F30" i="2"/>
  <c r="AZ52" i="1" s="1"/>
  <c r="J30" i="2"/>
  <c r="AV52" i="1" s="1"/>
  <c r="BK80" i="3"/>
  <c r="F30" i="3"/>
  <c r="AZ53" i="1" s="1"/>
  <c r="J30" i="3"/>
  <c r="AV53" i="1" s="1"/>
  <c r="AT53" i="1" s="1"/>
  <c r="BK80" i="4"/>
  <c r="J81" i="4"/>
  <c r="J58" i="4" s="1"/>
  <c r="J109" i="2"/>
  <c r="J58" i="2" s="1"/>
  <c r="E69" i="3"/>
  <c r="F31" i="3"/>
  <c r="BA53" i="1" s="1"/>
  <c r="BA51" i="1" s="1"/>
  <c r="J31" i="4"/>
  <c r="AW54" i="1" s="1"/>
  <c r="J49" i="4"/>
  <c r="J31" i="2"/>
  <c r="AW52" i="1" s="1"/>
  <c r="F52" i="4"/>
  <c r="J30" i="4"/>
  <c r="AV54" i="1" s="1"/>
  <c r="AT54" i="1" s="1"/>
  <c r="E45" i="2"/>
  <c r="W29" i="1" l="1"/>
  <c r="W28" i="1"/>
  <c r="AX51" i="1"/>
  <c r="BK281" i="2"/>
  <c r="J281" i="2" s="1"/>
  <c r="J67" i="2" s="1"/>
  <c r="BD51" i="1"/>
  <c r="W30" i="1" s="1"/>
  <c r="T281" i="2"/>
  <c r="R108" i="2"/>
  <c r="R107" i="2" s="1"/>
  <c r="T108" i="2"/>
  <c r="P281" i="2"/>
  <c r="P107" i="2" s="1"/>
  <c r="AU52" i="1" s="1"/>
  <c r="AU51" i="1" s="1"/>
  <c r="AZ51" i="1"/>
  <c r="AT52" i="1"/>
  <c r="W27" i="1"/>
  <c r="AW51" i="1"/>
  <c r="AK27" i="1" s="1"/>
  <c r="BK79" i="3"/>
  <c r="J79" i="3" s="1"/>
  <c r="J80" i="3"/>
  <c r="J57" i="3" s="1"/>
  <c r="BK79" i="4"/>
  <c r="J79" i="4" s="1"/>
  <c r="J80" i="4"/>
  <c r="J57" i="4" s="1"/>
  <c r="J108" i="2"/>
  <c r="J57" i="2" s="1"/>
  <c r="BK107" i="2"/>
  <c r="J107" i="2" s="1"/>
  <c r="T107" i="2" l="1"/>
  <c r="W26" i="1"/>
  <c r="AV51" i="1"/>
  <c r="J27" i="3"/>
  <c r="J56" i="3"/>
  <c r="J27" i="2"/>
  <c r="J56" i="2"/>
  <c r="J56" i="4"/>
  <c r="J27" i="4"/>
  <c r="J36" i="2" l="1"/>
  <c r="AG52" i="1"/>
  <c r="AT51" i="1"/>
  <c r="AK26" i="1"/>
  <c r="AG53" i="1"/>
  <c r="AN53" i="1" s="1"/>
  <c r="J36" i="3"/>
  <c r="AG54" i="1"/>
  <c r="AN54" i="1" s="1"/>
  <c r="J36" i="4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<sst xmlns="http://schemas.openxmlformats.org/spreadsheetml/2006/main" count="6452" uniqueCount="1497">
  <si>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</si>
  <si>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</si>
  <si>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</si>
  <si>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</si>
  <si>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</si>
  <si>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</si>
  <si>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</si>
  <si>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{f5a65f37-4b69-4f3c-b694-d3112d41386e}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</si>
  <si>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</si>
  <si>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</si>
  <si>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</si>
  <si>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</si>
  <si>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</si>
  <si>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</si>
  <si>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</si>
  <si>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</si>
  <si>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</si>
  <si>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2016-10-26/Hum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</si>
  <si>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</si>
  <si>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</si>
  <si>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Humpolec- dostavba budov v areálu</t>
  </si>
  <si>
    <t>0,1</t>
  </si>
  <si>
    <t>KSO:</t>
  </si>
  <si>
    <t>CC-CZ:</t>
  </si>
  <si>
    <t>1</t>
  </si>
  <si>
    <t>Místo:</t>
  </si>
  <si>
    <t>Humpolec</t>
  </si>
  <si>
    <t>Datum:</t>
  </si>
  <si>
    <t>26. 10. 2016</t>
  </si>
  <si>
    <t>10</t>
  </si>
  <si>
    <t>100</t>
  </si>
  <si>
    <t>Zadavatel:</t>
  </si>
  <si>
    <t>IČ:</t>
  </si>
  <si>
    <t>70890749</t>
  </si>
  <si>
    <t>Kraj Vysočina,Jihlava,Žižkova57/1882,PSČ 58733</t>
  </si>
  <si>
    <t>DIČ:</t>
  </si>
  <si>
    <t>CZ70890749</t>
  </si>
  <si>
    <t>Uchazeč:</t>
  </si>
  <si>
    <t>Vyplň údaj</t>
  </si>
  <si>
    <t>Projektant:</t>
  </si>
  <si>
    <t>25925881</t>
  </si>
  <si>
    <t>AG Kolmplet s.r.o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</si>
  <si>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</si>
  <si>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</si>
  <si>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</si>
  <si>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</si>
  <si>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</si>
  <si>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</si>
  <si>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</si>
  <si>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</si>
  <si>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</si>
  <si>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</si>
  <si>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</si>
  <si>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</si>
  <si>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</si>
  <si>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</si>
  <si>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</si>
  <si>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</si>
  <si>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</si>
  <si>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</si>
  <si>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</si>
  <si>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</si>
  <si>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</si>
  <si>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</si>
  <si>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</si>
  <si>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</si>
  <si>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</si>
  <si>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</si>
  <si>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</si>
  <si>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</si>
  <si>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</si>
  <si>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</si>
  <si>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</si>
  <si>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</si>
  <si>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</si>
  <si>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</si>
  <si>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</si>
  <si>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</si>
  <si>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</si>
  <si>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</si>
  <si>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</si>
  <si>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</si>
  <si>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</si>
  <si>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</si>
  <si>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2016-10-26/Hum1</t>
  </si>
  <si>
    <t>SO 01 - Prostory pro praktické vyučování odborných předmětů</t>
  </si>
  <si>
    <t>STA</t>
  </si>
  <si>
    <t>{36f29fec-c339-486c-a197-73157b98ea19}</t>
  </si>
  <si>
    <t>2</t>
  </si>
  <si>
    <t>2016-10-26/Hum2</t>
  </si>
  <si>
    <t>SO 02 - Zpevněné plochy</t>
  </si>
  <si>
    <t>{d5888f3b-ce3d-495c-9222-7ebb3a316471}</t>
  </si>
  <si>
    <t>2017-06-27/Hum</t>
  </si>
  <si>
    <t>VON - Školní statek Humpolec - prostory pro praktické vyučování</t>
  </si>
  <si>
    <t>{9524c132-856c-4660-bf6a-eea5cf9e0df0}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</si>
  <si>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</si>
  <si>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</si>
  <si>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</si>
  <si>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</si>
  <si>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</si>
  <si>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</si>
  <si>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</si>
  <si>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2016-10-26/Hum1 - SO 01 - Prostory pro praktické vyučování odborných předmětů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</si>
  <si>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</si>
  <si>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</si>
  <si>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</si>
  <si>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</si>
  <si>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</si>
  <si>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</si>
  <si>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</si>
  <si>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</si>
  <si>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</si>
  <si>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</si>
  <si>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</si>
  <si>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</si>
  <si>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</si>
  <si>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</si>
  <si>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</si>
  <si>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</si>
  <si>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</si>
  <si>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</si>
  <si>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</si>
  <si>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</si>
  <si>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</si>
  <si>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</si>
  <si>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</si>
  <si>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743 - Elektromontáže - hrubá montáž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</si>
  <si>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</si>
  <si>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</si>
  <si>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</si>
  <si>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</si>
  <si>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</si>
  <si>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</si>
  <si>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</si>
  <si>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</si>
  <si>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</si>
  <si>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</si>
  <si>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</si>
  <si>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</si>
  <si>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</si>
  <si>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</si>
  <si>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</si>
  <si>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</si>
  <si>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</si>
  <si>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</si>
  <si>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</si>
  <si>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</si>
  <si>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</si>
  <si>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</si>
  <si>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</si>
  <si>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</si>
  <si>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</si>
  <si>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</si>
  <si>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</si>
  <si>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</si>
  <si>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</si>
  <si>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</si>
  <si>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</si>
  <si>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</si>
  <si>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</si>
  <si>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</si>
  <si>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</si>
  <si>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</si>
  <si>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336778026</t>
  </si>
  <si>
    <t>VV</t>
  </si>
  <si>
    <t>24,2*2*0,5</t>
  </si>
  <si>
    <t>122212501</t>
  </si>
  <si>
    <t>Odkopávky a prokopávky pro spodní stavbu železnic ručně objemu do 10 m3 s přemístěním výkopku v příčných profilech do 15 m nebo s naložením na dopravní prostředek v horninách tř. 3 soudržných</t>
  </si>
  <si>
    <t>m3</t>
  </si>
  <si>
    <t>-143864545</t>
  </si>
  <si>
    <t>3*3,5*0,25+2*2,2*0,25</t>
  </si>
  <si>
    <t>3</t>
  </si>
  <si>
    <t>131203101</t>
  </si>
  <si>
    <t>Hloubení zapažených i nezapažených jam ručním nebo pneumatickým nářadím s urovnáním dna do předepsaného profilu a spádu v horninách tř. 3 soudržných</t>
  </si>
  <si>
    <t>175628887</t>
  </si>
  <si>
    <t>5*1*1*1+24,2*0,9*0,4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</si>
  <si>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</si>
  <si>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</si>
  <si>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-2092677457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</si>
  <si>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</si>
  <si>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</si>
  <si>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</si>
  <si>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634060925</t>
  </si>
  <si>
    <t>6</t>
  </si>
  <si>
    <t>171201201</t>
  </si>
  <si>
    <t>Uložení sypaniny na skládky</t>
  </si>
  <si>
    <t>1835103769</t>
  </si>
  <si>
    <t>7</t>
  </si>
  <si>
    <t>174101101</t>
  </si>
  <si>
    <t>Zásyp sypaninou z jakékoliv horniny s uložením výkopku ve vrstvách se zhutněním jam, šachet, rýh nebo kolem objektů v těchto vykopávkách</t>
  </si>
  <si>
    <t>732272083</t>
  </si>
  <si>
    <t>24,2*0,9*0,4</t>
  </si>
  <si>
    <t>Zakládání</t>
  </si>
  <si>
    <t>8</t>
  </si>
  <si>
    <t>271572211</t>
  </si>
  <si>
    <t>Podsyp pod základové konstrukce se zhutněním a urovnáním povrchu ze štěrkopísku netříděného</t>
  </si>
  <si>
    <t>-193369461</t>
  </si>
  <si>
    <t>24,2*18,5*0,15+2,45*2,45*0,15</t>
  </si>
  <si>
    <t>9</t>
  </si>
  <si>
    <t>273313511</t>
  </si>
  <si>
    <t>Základy z betonu prostého desky z betonu kamenem neprokládaného tř. C 12/15</t>
  </si>
  <si>
    <t>-1923884990</t>
  </si>
  <si>
    <t>2,45*2,45*0,1+24,2*18,5*0,1</t>
  </si>
  <si>
    <t>275313711</t>
  </si>
  <si>
    <t>Základy z betonu prostého patky a bloky z betonu kamenem neprokládaného tř. C 20/25</t>
  </si>
  <si>
    <t>-219390426</t>
  </si>
  <si>
    <t>Svislé a kompletní konstrukce</t>
  </si>
  <si>
    <t>11</t>
  </si>
  <si>
    <t>310238211</t>
  </si>
  <si>
    <t>Zazdívka otvorů ve zdivu nadzákladovém cihlami pálenými plochy přes 0,25 m2 do 1 m2 na maltu vápenocementovou</t>
  </si>
  <si>
    <t>582590723</t>
  </si>
  <si>
    <t>0,6*0,6*0,3</t>
  </si>
  <si>
    <t>12</t>
  </si>
  <si>
    <t>310239211</t>
  </si>
  <si>
    <t>Zazdívka otvorů ve zdivu nadzákladovém cihlami pálenými plochy přes 1 m2 do 4 m2 na maltu vápenocementovou</t>
  </si>
  <si>
    <t>-245885976</t>
  </si>
  <si>
    <t>1,5*1,2*0,3</t>
  </si>
  <si>
    <t>13</t>
  </si>
  <si>
    <t>311231117</t>
  </si>
  <si>
    <t>Zdivo z cihel pálených nosné z cihel plných dl. 290 mm P 7 až 15, na maltu ze suché směsi 10 MPa</t>
  </si>
  <si>
    <t>1371219159</t>
  </si>
  <si>
    <t>18,8*0,5</t>
  </si>
  <si>
    <t>14</t>
  </si>
  <si>
    <t>311238115</t>
  </si>
  <si>
    <t>Zdivo nosné jednovrstvé z cihel děrovaných vnitřní [POROTHERM] klasické, spojené na pero a drážku na maltu MVC, pevnost cihel P10, tl. zdiva 300 mm</t>
  </si>
  <si>
    <t>127526182</t>
  </si>
  <si>
    <t>18,5*1,6</t>
  </si>
  <si>
    <t>311238144</t>
  </si>
  <si>
    <t>Zdivo nosné jednovrstvé z cihel děrovaných vnitřní [POROTHERM] broušené, spojené na pero a drážku, lepené tenkovrstvou maltou, pevnost cihel P10, tl. zdiva 300 mm</t>
  </si>
  <si>
    <t>-1528242693</t>
  </si>
  <si>
    <t>6,35*7,637-2*2*2+2,75*3,25</t>
  </si>
  <si>
    <t>16</t>
  </si>
  <si>
    <t>317168122</t>
  </si>
  <si>
    <t>Překlady keramické ploché [POROTHERM] osazené do maltového lože, výšky překladu 7,1 cm šířky 14,5 cm, délky 125 cm</t>
  </si>
  <si>
    <t>kus</t>
  </si>
  <si>
    <t>-2135826930</t>
  </si>
  <si>
    <t>17</t>
  </si>
  <si>
    <t>317168133</t>
  </si>
  <si>
    <t>Překlady keramické vysoké [HELUZ] osazené do maltového lože, šířky překladu 7 cm výšky 23,8 cm, délky 175 cm</t>
  </si>
  <si>
    <t>947190476</t>
  </si>
  <si>
    <t>18</t>
  </si>
  <si>
    <t>317168136</t>
  </si>
  <si>
    <t>Překlady keramické vysoké [HELUZ] osazené do maltového lože, šířky překladu 7 cm výšky 23,8 cm, délky 250 cm</t>
  </si>
  <si>
    <t>-21754615</t>
  </si>
  <si>
    <t>19</t>
  </si>
  <si>
    <t>342151112</t>
  </si>
  <si>
    <t>Montáž opláštění stěn ocelové konstrukce ze sendvičových panelů šroubovaných, výšky budovy přes 6 do 12 m</t>
  </si>
  <si>
    <t>-266441994</t>
  </si>
  <si>
    <t>2*24,2*7,27+18,65*9,46-6*5*1,5-4,2*2,8*2</t>
  </si>
  <si>
    <t>20</t>
  </si>
  <si>
    <t>M</t>
  </si>
  <si>
    <t>553 R1</t>
  </si>
  <si>
    <t>stěnový sendvičový panel PUR síla 100 mm</t>
  </si>
  <si>
    <t>816097904</t>
  </si>
  <si>
    <t>459,777*1,05 'Přepočtené koeficientem množství</t>
  </si>
  <si>
    <t>342248113</t>
  </si>
  <si>
    <t>Příčky jednoduché z cihel děrovaných spojených na pero a drážku [POROTHERM] klasických na maltu MVC, pevnost cihel P 10, tl. příčky 140 mm</t>
  </si>
  <si>
    <t>-85605731</t>
  </si>
  <si>
    <t>2,45*3,1*2+3,45*3,1-2*0,8*2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</si>
  <si>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</si>
  <si>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</si>
  <si>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</si>
  <si>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</si>
  <si>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1462391921</t>
  </si>
  <si>
    <t>55,1*0,1+7,5*0,1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</si>
  <si>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</si>
  <si>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</si>
  <si>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60 mm, tl. plechu 1,00 mm</t>
  </si>
  <si>
    <t>-1459208626</t>
  </si>
  <si>
    <t>24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</si>
  <si>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</si>
  <si>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</si>
  <si>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t</t>
  </si>
  <si>
    <t>-898688583</t>
  </si>
  <si>
    <t>6,56*0,12</t>
  </si>
  <si>
    <t>25</t>
  </si>
  <si>
    <t>444151111</t>
  </si>
  <si>
    <t>Montáž krytiny střech ocelových konstrukcí ze sendvičových panelů šroubovaných, výšky budovy do 6 m</t>
  </si>
  <si>
    <t>-1819528237</t>
  </si>
  <si>
    <t>24,2*19,2*1,2</t>
  </si>
  <si>
    <t>26</t>
  </si>
  <si>
    <t>553 R2</t>
  </si>
  <si>
    <t>střešní panel PURtl. 100 mm</t>
  </si>
  <si>
    <t>1394533122</t>
  </si>
  <si>
    <t>27</t>
  </si>
  <si>
    <t>451457777</t>
  </si>
  <si>
    <t>Podklad nebo lože pod dlažbu (přídlažbu) v ploše vodorovné nebo ve sklonu do 1:5, tloušťky od 30 do 50 mm z cementové malty</t>
  </si>
  <si>
    <t>-1258231970</t>
  </si>
  <si>
    <t>28</t>
  </si>
  <si>
    <t>451577777</t>
  </si>
  <si>
    <t>Podklad nebo lože pod dlažbu (přídlažbu) v ploše vodorovné nebo ve sklonu do 1:5, tloušťky od 30 do 100 mm z kameniva těženého</t>
  </si>
  <si>
    <t>-253210040</t>
  </si>
  <si>
    <t>3*2,5+2*1,2</t>
  </si>
  <si>
    <t>29</t>
  </si>
  <si>
    <t>451579777</t>
  </si>
  <si>
    <t>Podklad nebo lože pod dlažbu (přídlažbu) Příplatek k cenám za každých dalších i započatých 10 mm tloušťky podkladu nebo lože přes 100 mm z kameniva těženého</t>
  </si>
  <si>
    <t>-744211410</t>
  </si>
  <si>
    <t>9,9*5 'Přepočtené koeficientem množství</t>
  </si>
  <si>
    <t>Komunikace pozemní</t>
  </si>
  <si>
    <t>30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</si>
  <si>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</si>
  <si>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</si>
  <si>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1832232539</t>
  </si>
  <si>
    <t>31</t>
  </si>
  <si>
    <t>592452180</t>
  </si>
  <si>
    <t>dlažba skladebná betonová základní 19,6x9,6x6 cm přírodní</t>
  </si>
  <si>
    <t>1632998700</t>
  </si>
  <si>
    <t>P</t>
  </si>
  <si>
    <t>Poznámka k položce:
spotřeba: 50 kus/m2</t>
  </si>
  <si>
    <t>9,9*1,01 'Přepočtené koeficientem množství</t>
  </si>
  <si>
    <t>Úpravy povrchů, podlahy a osazování výplní</t>
  </si>
  <si>
    <t>32</t>
  </si>
  <si>
    <t>612131101</t>
  </si>
  <si>
    <t>Podkladní a spojovací vrstva vnitřních omítaných ploch cementový postřik nanášený ručně celoplošně stěn</t>
  </si>
  <si>
    <t>-1826141925</t>
  </si>
  <si>
    <t>2,45*3+2,45*3</t>
  </si>
  <si>
    <t>33</t>
  </si>
  <si>
    <t>612321121</t>
  </si>
  <si>
    <t>Omítka vápenocementová vnitřních ploch nanášená ručně jednovrstvá, tloušťky do 10 mm hladká svislých konstrukcí stěn</t>
  </si>
  <si>
    <t>-127604462</t>
  </si>
  <si>
    <t>34</t>
  </si>
  <si>
    <t>612321141</t>
  </si>
  <si>
    <t>Omítka vápenocementová vnitřních ploch nanášená ručně dvouvrstvá, tloušťky jádrové omítky do 10 mm a tloušťky štuku do 3 mm štuková svislých konstrukcí stěn</t>
  </si>
  <si>
    <t>1942926911</t>
  </si>
  <si>
    <t>6,35*7,57-2*2*2+2*2,75*3,65+4,55*2*3-2*0,8*2+2,45*2*3</t>
  </si>
  <si>
    <t>35</t>
  </si>
  <si>
    <t>612325302</t>
  </si>
  <si>
    <t>Vápenocementová nebo vápenná omítka ostění nebo nadpraží štuková</t>
  </si>
  <si>
    <t>872252328</t>
  </si>
  <si>
    <t>36</t>
  </si>
  <si>
    <t>621541021</t>
  </si>
  <si>
    <t>Omítka tenkovrstvá silikonsilikátová vnějších ploch hydrofobní, se samočistícím účinkem probarvená, včetně penetrace podkladu zrnitá, tloušťky 2,0 mm podhledů</t>
  </si>
  <si>
    <t>1634224278</t>
  </si>
  <si>
    <t>58,5*1,15</t>
  </si>
  <si>
    <t>37</t>
  </si>
  <si>
    <t>622111111</t>
  </si>
  <si>
    <t>Vyspravení povrchu neomítaných vnějších ploch betonových nebo železobetonových konstrukcí s rozetřením vysprávky do ztracena maltou cementovou celoplošně stěn</t>
  </si>
  <si>
    <t>1235848327</t>
  </si>
  <si>
    <t>38</t>
  </si>
  <si>
    <t>622142001</t>
  </si>
  <si>
    <t>Potažení vnějších ploch pletivem v ploše nebo pruzích, na plném podkladu sklovláknitým vtlačením do tmelu stěn</t>
  </si>
  <si>
    <t>-1606890106</t>
  </si>
  <si>
    <t>96,223+67,275</t>
  </si>
  <si>
    <t>39</t>
  </si>
  <si>
    <t>622211011</t>
  </si>
  <si>
    <t>Montáž kontaktního zateplení z polystyrenových desek nebo z kombinovaných desek na vnější stěny, tloušťky desek přes 40 do 80 mm</t>
  </si>
  <si>
    <t>-596768751</t>
  </si>
  <si>
    <t>40</t>
  </si>
  <si>
    <t>283763710</t>
  </si>
  <si>
    <t>deska z polystyrénu XPS, hrana rovná, polo či pero drážka a hladký povrch 1250 x 600 x 80 mm</t>
  </si>
  <si>
    <t>564594730</t>
  </si>
  <si>
    <t>Poznámka k položce:
lambda=0,036 [W / m K]</t>
  </si>
  <si>
    <t>67,275*1,02 'Přepočtené koeficientem množství</t>
  </si>
  <si>
    <t>41</t>
  </si>
  <si>
    <t>622211031</t>
  </si>
  <si>
    <t>Montáž kontaktního zateplení z polystyrenových desek nebo z kombinovaných desek na vnější stěny, tloušťky desek přes 120 do 160 mm</t>
  </si>
  <si>
    <t>1615439889</t>
  </si>
  <si>
    <t>6,35*4,83+24,2*1,25+17,85*1,25+10,4*1,25</t>
  </si>
  <si>
    <t>42</t>
  </si>
  <si>
    <t>283759810</t>
  </si>
  <si>
    <t>deska fasádní polystyrénová EPS 100 F 1000 x 500 x 140 mm</t>
  </si>
  <si>
    <t>1354720329</t>
  </si>
  <si>
    <t>96,233*1,02 'Přepočtené koeficientem množství</t>
  </si>
  <si>
    <t>43</t>
  </si>
  <si>
    <t>622212011</t>
  </si>
  <si>
    <t>Montáž kontaktního zateplení vnějšího ostění, nadpraží nebo parapetu z polystyrenových desek hloubky špalet do 200 mm, tloušťky desek přes 40 do 80 mm</t>
  </si>
  <si>
    <t>m</t>
  </si>
  <si>
    <t>1311451857</t>
  </si>
  <si>
    <t>44</t>
  </si>
  <si>
    <t>622252001</t>
  </si>
  <si>
    <t>Montáž lišt kontaktního zateplení zakládacích soklových připevněných hmoždinkami</t>
  </si>
  <si>
    <t>-961223909</t>
  </si>
  <si>
    <t>2*24,2+18,5-2*4,2</t>
  </si>
  <si>
    <t>45</t>
  </si>
  <si>
    <t>590516510</t>
  </si>
  <si>
    <t>lišta soklová Al s okapničkou, zakládací U 14 cm, 0,95/200 cm</t>
  </si>
  <si>
    <t>-432617777</t>
  </si>
  <si>
    <t>58,5*1,05 'Přepočtené koeficientem množství</t>
  </si>
  <si>
    <t>46</t>
  </si>
  <si>
    <t>622252002</t>
  </si>
  <si>
    <t>Montáž lišt kontaktního zateplení ostatních stěnových, dilatačních apod. lepených do tmelu</t>
  </si>
  <si>
    <t>1621338668</t>
  </si>
  <si>
    <t>6+22,3</t>
  </si>
  <si>
    <t>47</t>
  </si>
  <si>
    <t>590514700</t>
  </si>
  <si>
    <t>lišta rohová Al 22 / 22 mm perforovaná</t>
  </si>
  <si>
    <t>579205962</t>
  </si>
  <si>
    <t>28,3*1,05 'Přepočtené koeficientem množství</t>
  </si>
  <si>
    <t>48</t>
  </si>
  <si>
    <t>590514750</t>
  </si>
  <si>
    <t>profil okenní začišťovací se sklovláknitou armovací tkaninou 6 mm/2,4 m</t>
  </si>
  <si>
    <t>2094339425</t>
  </si>
  <si>
    <t>Poznámka k položce:
délka 2,4 m, přesah tkaniny 100 mm</t>
  </si>
  <si>
    <t>6*1,05 'Přepočtené koeficientem množství</t>
  </si>
  <si>
    <t>49</t>
  </si>
  <si>
    <t>62254 R11</t>
  </si>
  <si>
    <t>Tekovrstvá omítka soklu např. marmolit</t>
  </si>
  <si>
    <t>-1921851631</t>
  </si>
  <si>
    <t>50</t>
  </si>
  <si>
    <t>622541021</t>
  </si>
  <si>
    <t>Omítka tenkovrstvá silikonsilikátová vnějších ploch hydrofobní, se samočistícím účinkem probarvená, včetně penetrace podkladu zrnitá, tloušťky 2,0 mm stěn</t>
  </si>
  <si>
    <t>-1996625998</t>
  </si>
  <si>
    <t>51</t>
  </si>
  <si>
    <t>629991011</t>
  </si>
  <si>
    <t>Zakrytí vnějších ploch před znečištěním včetně pozdějšího odkrytí výplní otvorů a svislých ploch fólií přilepenou lepící páskou</t>
  </si>
  <si>
    <t>-201267219</t>
  </si>
  <si>
    <t>52</t>
  </si>
  <si>
    <t>631311136</t>
  </si>
  <si>
    <t>Mazanina z betonu prostého bez zvýšených nároků na prostředí tl. přes 120 do 240 mm tř. C 25/30</t>
  </si>
  <si>
    <t>-1803461923</t>
  </si>
  <si>
    <t>2,45*2,45*0,15</t>
  </si>
  <si>
    <t>53</t>
  </si>
  <si>
    <t>1235285958</t>
  </si>
  <si>
    <t>25,2*18,5*0,2</t>
  </si>
  <si>
    <t>54</t>
  </si>
  <si>
    <t>631312141</t>
  </si>
  <si>
    <t>Doplnění dosavadních mazanin prostým betonem s dodáním hmot, bez potěru, plochy jednotlivě rýh v dosavadních mazaninách</t>
  </si>
  <si>
    <t>-730257038</t>
  </si>
  <si>
    <t>2*0,4*0,15</t>
  </si>
  <si>
    <t>55</t>
  </si>
  <si>
    <t>631319013</t>
  </si>
  <si>
    <t>Příplatek k cenám mazanin za úpravu povrchu mazaniny přehlazením, mazanina tl. přes 120 do 240 mm</t>
  </si>
  <si>
    <t>1423817950</t>
  </si>
  <si>
    <t>56</t>
  </si>
  <si>
    <t>631319023</t>
  </si>
  <si>
    <t>Příplatek k cenám mazanin za úpravu povrchu mazaniny přehlazením s poprášením cementem pro konečnou úpravu, mazanina tl. přes 120 do 240 mm (10 kg/m3)</t>
  </si>
  <si>
    <t>429462286</t>
  </si>
  <si>
    <t>57</t>
  </si>
  <si>
    <t>631362021</t>
  </si>
  <si>
    <t>Výztuž mazanin ze svařovaných sítí z drátů typu KARI</t>
  </si>
  <si>
    <t>898471559</t>
  </si>
  <si>
    <t>93,24*0,05</t>
  </si>
  <si>
    <t>58</t>
  </si>
  <si>
    <t>63244 R15</t>
  </si>
  <si>
    <t xml:space="preserve">Dodávka a montáž kročejové izolace např. Styrofloor T4 tl.25mm včetně folie PE </t>
  </si>
  <si>
    <t>-448844914</t>
  </si>
  <si>
    <t>59</t>
  </si>
  <si>
    <t>632441114</t>
  </si>
  <si>
    <t>Potěr anhydritový samonivelační ze suchých směsí tlouštky přes 40 do 50 mm</t>
  </si>
  <si>
    <t>-1762781108</t>
  </si>
  <si>
    <t>60</t>
  </si>
  <si>
    <t>632450124</t>
  </si>
  <si>
    <t>Potěr cementový vyrovnávací ze suchých směsí v pásu o průměrné (střední) tl. přes 40 do 50 mm</t>
  </si>
  <si>
    <t>1023307006</t>
  </si>
  <si>
    <t>20*1,5*0,31</t>
  </si>
  <si>
    <t>61</t>
  </si>
  <si>
    <t>637211112</t>
  </si>
  <si>
    <t>Okapový chodník z dlaždic betonových se zalitím spár cementovou maltou do cementové malty MC-10, tl. dlaždic 60 mm</t>
  </si>
  <si>
    <t>895939153</t>
  </si>
  <si>
    <t>2*24,2</t>
  </si>
  <si>
    <t>62</t>
  </si>
  <si>
    <t>641941312</t>
  </si>
  <si>
    <t>Osazování rámů kovových okenních na cementovou maltu, o ploše bez sdružených dveří nebo se sdruženými dveřmi přes 1 do 4 m2</t>
  </si>
  <si>
    <t>807549127</t>
  </si>
  <si>
    <t>63</t>
  </si>
  <si>
    <t>55341  R3</t>
  </si>
  <si>
    <t>Vnější okno hliníkové dvoukřídlé otevíravé ozn. 2/OH</t>
  </si>
  <si>
    <t>601384260</t>
  </si>
  <si>
    <t>64</t>
  </si>
  <si>
    <t>642942111</t>
  </si>
  <si>
    <t>Osazování zárubní nebo rámů kovových dveřních lisovaných nebo z úhelníků bez dveřních křídel, na cementovou maltu, plochy otvoru do 2,5 m2</t>
  </si>
  <si>
    <t>-258791349</t>
  </si>
  <si>
    <t>65</t>
  </si>
  <si>
    <t>553311320</t>
  </si>
  <si>
    <t>zárubeň ocelová pro běžné zdění hranatý profil 125 900 L/P</t>
  </si>
  <si>
    <t>-248356488</t>
  </si>
  <si>
    <t>66</t>
  </si>
  <si>
    <t>553311340</t>
  </si>
  <si>
    <t>zárubeň ocelová pro běžné zdění hranatý profil 125 1100 L/P</t>
  </si>
  <si>
    <t>1349052586</t>
  </si>
  <si>
    <t>67</t>
  </si>
  <si>
    <t>553411730</t>
  </si>
  <si>
    <t>1967609766</t>
  </si>
  <si>
    <t>Ostatní konstrukce a práce, bourání</t>
  </si>
  <si>
    <t>68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</si>
  <si>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</si>
  <si>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</si>
  <si>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-1519355598</t>
  </si>
  <si>
    <t>69</t>
  </si>
  <si>
    <t>592174120</t>
  </si>
  <si>
    <t>obrubník betonový chodníkový vibrolisovaný 100x10x20 cm</t>
  </si>
  <si>
    <t>-662732007</t>
  </si>
  <si>
    <t>70</t>
  </si>
  <si>
    <t>941211111</t>
  </si>
  <si>
    <t>Montáž lešení řadového rámového lehkého pracovního s podlahami s provozním zatížením tř. 3 do 200 kg/m2 šířky tř. SW06 přes 0,6 do 0,9 m, výšky do 10 m</t>
  </si>
  <si>
    <t>-1104509062</t>
  </si>
  <si>
    <t>24,2*8,5*2+18,5*8,5</t>
  </si>
  <si>
    <t>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</si>
  <si>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</si>
  <si>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</si>
  <si>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-1672899063</t>
  </si>
  <si>
    <t>568,65*30 'Přepočtené koeficientem množství</t>
  </si>
  <si>
    <t>72</t>
  </si>
  <si>
    <t>941211811</t>
  </si>
  <si>
    <t>Demontáž lešení řadového rámového lehkého pracovního s provozním zatížením tř. 3 do 200 kg/m2 šířky tř. SW06 přes 0,6 do 0,9 m, výšky do 10 m</t>
  </si>
  <si>
    <t>1179638365</t>
  </si>
  <si>
    <t>73</t>
  </si>
  <si>
    <t>946113116</t>
  </si>
  <si>
    <t>Montáž pojízdných věží trubkových nebo dílcových s maximálním zatížením podlahy do 200 kg/m2 o půdorysné ploše přes 5 m2, výšky přes 5,5 m do 6,6 m</t>
  </si>
  <si>
    <t>-311788690</t>
  </si>
  <si>
    <t>74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</si>
  <si>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</si>
  <si>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</si>
  <si>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-1027332354</t>
  </si>
  <si>
    <t>2*15 'Přepočtené koeficientem množství</t>
  </si>
  <si>
    <t>75</t>
  </si>
  <si>
    <t>946113816</t>
  </si>
  <si>
    <t>Demontáž pojízdných věží trubkových nebo dílcových s maximálním zatížením podlahy do 200 kg/m2 o půdorysné ploše přes 5 m2, výšky přes 5,5 m do 6,6 m</t>
  </si>
  <si>
    <t>1375293728</t>
  </si>
  <si>
    <t>76</t>
  </si>
  <si>
    <t>949101112</t>
  </si>
  <si>
    <t>Lešení pomocné pracovní pro objekty pozemních staveb pro zatížení do 150 kg/m2, o výšce lešeňové podlahy přes 1,9 do 3,5 m</t>
  </si>
  <si>
    <t>-948361302</t>
  </si>
  <si>
    <t>8,5*6,5+9,6-3,5</t>
  </si>
  <si>
    <t>77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</si>
  <si>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</si>
  <si>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</si>
  <si>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1395662906</t>
  </si>
  <si>
    <t>24,2*18,5+55+10+5,1</t>
  </si>
  <si>
    <t>78</t>
  </si>
  <si>
    <t>95394 R</t>
  </si>
  <si>
    <t>Osazování ručních hasicích přístrojů</t>
  </si>
  <si>
    <t>-344684807</t>
  </si>
  <si>
    <t>79</t>
  </si>
  <si>
    <t>449321130</t>
  </si>
  <si>
    <t>přístroj hasicí ruční práškový 6 kg</t>
  </si>
  <si>
    <t>-936672590</t>
  </si>
  <si>
    <t>80</t>
  </si>
  <si>
    <t>962031133</t>
  </si>
  <si>
    <t>Bourání příček z cihel, tvárnic nebo příčkovek z cihel pálených, plných nebo dutých na maltu vápennou nebo vápenocementovou, tl. do 150 mm</t>
  </si>
  <si>
    <t>-868438346</t>
  </si>
  <si>
    <t>2*3,1</t>
  </si>
  <si>
    <t>81</t>
  </si>
  <si>
    <t>962032230</t>
  </si>
  <si>
    <t>Bourání zdiva nadzákladového z cihel nebo tvárnic z cihel pálených nebo vápenopískových, na maltu vápennou nebo vápenocementovou, objemu do 1 m3</t>
  </si>
  <si>
    <t>1510020927</t>
  </si>
  <si>
    <t>0,6*0,3*2,1+5,4*0,3*1,5</t>
  </si>
  <si>
    <t>82</t>
  </si>
  <si>
    <t>962081131</t>
  </si>
  <si>
    <t>Bourání zdiva příček nebo vybourání otvorů ze skleněných tvárnic, tl. do 100 mm</t>
  </si>
  <si>
    <t>1300167486</t>
  </si>
  <si>
    <t>5,06*3,1</t>
  </si>
  <si>
    <t>83</t>
  </si>
  <si>
    <t>964011211</t>
  </si>
  <si>
    <t>Vybourání železobetonových prefabrikovaných překladů uložených ve zdivu, délky do 3 m, hmotnosti do 50 kg/m</t>
  </si>
  <si>
    <t>-2016348690</t>
  </si>
  <si>
    <t>84</t>
  </si>
  <si>
    <t>964011221</t>
  </si>
  <si>
    <t>Vybourání železobetonových prefabrikovaných překladů uložených ve zdivu, délky do 3 m, hmotnosti do 75 kg/m</t>
  </si>
  <si>
    <t>662491998</t>
  </si>
  <si>
    <t>85</t>
  </si>
  <si>
    <t>965042241</t>
  </si>
  <si>
    <t>Bourání mazanin betonových nebo z litého asfaltu tl. přes 100 mm, plochy přes 4 m2</t>
  </si>
  <si>
    <t>924303167</t>
  </si>
  <si>
    <t>2,45*2,45*0,2+24,2*18,5*0,2+2*0,4*0,2</t>
  </si>
  <si>
    <t>86</t>
  </si>
  <si>
    <t>965049112</t>
  </si>
  <si>
    <t>Bourání mazanin Příplatek k cenám za bourání mazanin betonových se svařovanou sítí, tl. přes 100 mm</t>
  </si>
  <si>
    <t>1428295295</t>
  </si>
  <si>
    <t>87</t>
  </si>
  <si>
    <t>965082933</t>
  </si>
  <si>
    <t>Odstranění násypu pod podlahami nebo ochranného násypu na střechách tl. do 200 mm, plochy přes 2 m2</t>
  </si>
  <si>
    <t>1904575373</t>
  </si>
  <si>
    <t>24,2*18,5*0,15</t>
  </si>
  <si>
    <t>88</t>
  </si>
  <si>
    <t>966079851</t>
  </si>
  <si>
    <t>Přerušení různých ocelových profilů průřezu do 100 mm2</t>
  </si>
  <si>
    <t>-396351973</t>
  </si>
  <si>
    <t>89</t>
  </si>
  <si>
    <t>966080103</t>
  </si>
  <si>
    <t>Bourání kontaktního zateplení včetně povrchové úpravy omítkou nebo nátěrem z polystyrénových desek, tloušťky přes 60 do 120 mm</t>
  </si>
  <si>
    <t>845524777</t>
  </si>
  <si>
    <t>6,5*6,2*0,6+1,6*2,6+7*0,6*6,2</t>
  </si>
  <si>
    <t>90</t>
  </si>
  <si>
    <t>966084018</t>
  </si>
  <si>
    <t>Demontáž opláštění předvěšené odvětrávané fasády stěn</t>
  </si>
  <si>
    <t>-432009301</t>
  </si>
  <si>
    <t>5,84*24,2*2+18,5*6,5-5*5,4*2,9-2*4,2*3</t>
  </si>
  <si>
    <t>91</t>
  </si>
  <si>
    <t>968072357</t>
  </si>
  <si>
    <t>Vybourání kovových rámů oken s křídly, dveřních zárubní, vrat, stěn, ostění nebo obkladů okenních rámů s křídly zdvojených, plochy přes 4 m2</t>
  </si>
  <si>
    <t>2128449345</t>
  </si>
  <si>
    <t>5*5,4*2,9</t>
  </si>
  <si>
    <t>92</t>
  </si>
  <si>
    <t>968072455</t>
  </si>
  <si>
    <t>Vybourání kovových rámů oken s křídly, dveřních zárubní, vrat, stěn, ostění nebo obkladů dveřních zárubní, plochy do 2 m2</t>
  </si>
  <si>
    <t>872725775</t>
  </si>
  <si>
    <t>2*0,9+1,6*2+0,9*2</t>
  </si>
  <si>
    <t>93</t>
  </si>
  <si>
    <t>968072559</t>
  </si>
  <si>
    <t>Vybourání kovových rámů oken s křídly, dveřních zárubní, vrat, stěn, ostění nebo obkladů vrat, mimo posuvných a skládacích, plochy přes 5 m2</t>
  </si>
  <si>
    <t>352199363</t>
  </si>
  <si>
    <t>2*4,2*4,5</t>
  </si>
  <si>
    <t>94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</si>
  <si>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</si>
  <si>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</si>
  <si>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-821938221</t>
  </si>
  <si>
    <t>95</t>
  </si>
  <si>
    <t>977311114</t>
  </si>
  <si>
    <t>Řezání stávajících betonových mazanin bez vyztužení hloubky přes 150 do 200 mm</t>
  </si>
  <si>
    <t>-638605086</t>
  </si>
  <si>
    <t>96</t>
  </si>
  <si>
    <t>978013141</t>
  </si>
  <si>
    <t>Otlučení vápenných nebo vápenocementových omítek vnitřních ploch stěn s vyškrabáním spar, s očištěním zdiva, v rozsahu přes 10 do 30 %</t>
  </si>
  <si>
    <t>-1371027528</t>
  </si>
  <si>
    <t>97</t>
  </si>
  <si>
    <t>978059641</t>
  </si>
  <si>
    <t>Odsekání obkladů stěn včetně otlučení podkladní omítky až na zdivo z obkládaček vnějších, z jakýchkoliv materiálů, plochy přes 1 m2</t>
  </si>
  <si>
    <t>-989109496</t>
  </si>
  <si>
    <t>24,2*0,6*2+1,3*2*0,6+7,8*0,6</t>
  </si>
  <si>
    <t>997</t>
  </si>
  <si>
    <t>Přesun sutě</t>
  </si>
  <si>
    <t>98</t>
  </si>
  <si>
    <t>997013112</t>
  </si>
  <si>
    <t>Vnitrostaveništní doprava suti a vybouraných hmot vodorovně do 50 m svisle s použitím mechanizace pro budovy a haly výšky přes 6 do 9 m</t>
  </si>
  <si>
    <t>1276474616</t>
  </si>
  <si>
    <t>99</t>
  </si>
  <si>
    <t>997013501</t>
  </si>
  <si>
    <t>Odvoz suti a vybouraných hmot na skládku nebo meziskládku se složením, na vzdálenost do 1 km</t>
  </si>
  <si>
    <t>-1035418293</t>
  </si>
  <si>
    <t>997013509</t>
  </si>
  <si>
    <t>Odvoz suti a vybouraných hmot na skládku nebo meziskládku se složením, na vzdálenost Příplatek k ceně za každý další i započatý 1 km přes 1 km</t>
  </si>
  <si>
    <t>405706503</t>
  </si>
  <si>
    <t>10*339,425</t>
  </si>
  <si>
    <t>101</t>
  </si>
  <si>
    <t>997013804</t>
  </si>
  <si>
    <t>Poplatek za uložení stavebního odpadu na skládce (skládkovné) ze skla</t>
  </si>
  <si>
    <t>622574389</t>
  </si>
  <si>
    <t>102</t>
  </si>
  <si>
    <t>997013831</t>
  </si>
  <si>
    <t>Poplatek za uložení stavebního odpadu na skládce (skládkovné) směsného</t>
  </si>
  <si>
    <t>-399019019</t>
  </si>
  <si>
    <t>339,425-1,5</t>
  </si>
  <si>
    <t>998</t>
  </si>
  <si>
    <t>Přesun hmot</t>
  </si>
  <si>
    <t>103</t>
  </si>
  <si>
    <t>998014221</t>
  </si>
  <si>
    <t>Přesun hmot pro budovy a haly občanské výstavby, bydlení, výrobu a služby s nosnou svislou konstrukcí montovanou z dílců kovových vodorovná dopravní vzdálenost do 100 m, pro budovy a haly vícepodlažní, výšky do 18 m</t>
  </si>
  <si>
    <t>1895130007</t>
  </si>
  <si>
    <t>PSV</t>
  </si>
  <si>
    <t>Práce a dodávky PSV</t>
  </si>
  <si>
    <t>711</t>
  </si>
  <si>
    <t>Izolace proti vodě, vlhkosti a plynům</t>
  </si>
  <si>
    <t>104</t>
  </si>
  <si>
    <t>711111001</t>
  </si>
  <si>
    <t>Provedení izolace proti zemní vlhkosti natěradly a tmely za studena na ploše vodorovné V nátěrem penetračním</t>
  </si>
  <si>
    <t>2001836258</t>
  </si>
  <si>
    <t>24,2*18,5</t>
  </si>
  <si>
    <t>105</t>
  </si>
  <si>
    <t>111631500</t>
  </si>
  <si>
    <t>lak asfaltový penetrační (MJ t) bal 9 kg</t>
  </si>
  <si>
    <t>-823228715</t>
  </si>
  <si>
    <t>Poznámka k položce:
Spotřeba 0,3-0,4kg/m2 dle povrchu, ředidlo technický benzín</t>
  </si>
  <si>
    <t>447,7*0,0003 'Přepočtené koeficientem množství</t>
  </si>
  <si>
    <t>106</t>
  </si>
  <si>
    <t>711141559</t>
  </si>
  <si>
    <t>Provedení izolace proti zemní vlhkosti pásy přitavením NAIP na ploše vodorovné V</t>
  </si>
  <si>
    <t>254353618</t>
  </si>
  <si>
    <t>107</t>
  </si>
  <si>
    <t>628322800</t>
  </si>
  <si>
    <t>pás těžký asfaltovaný V60 S35</t>
  </si>
  <si>
    <t>-1488308488</t>
  </si>
  <si>
    <t>447,7*1,15 'Přepočtené koeficientem množství</t>
  </si>
  <si>
    <t>108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</si>
  <si>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</si>
  <si>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</si>
  <si>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</si>
  <si>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-1676082158</t>
  </si>
  <si>
    <t>713</t>
  </si>
  <si>
    <t>Izolace tepelné</t>
  </si>
  <si>
    <t>109</t>
  </si>
  <si>
    <t>713111111</t>
  </si>
  <si>
    <t>Montáž tepelné izolace stropů rohožemi, pásy, dílci, deskami, bloky (izolační materiál ve specifikaci) vrchem bez překrytí lepenkou kladenými volně</t>
  </si>
  <si>
    <t>956650196</t>
  </si>
  <si>
    <t>55,1+7,5</t>
  </si>
  <si>
    <t>110</t>
  </si>
  <si>
    <t>631509860</t>
  </si>
  <si>
    <t>rohož lamelová jednostranně nalepená na hliníkové folii 600x2500 tl.100 mm</t>
  </si>
  <si>
    <t>-2015620763</t>
  </si>
  <si>
    <t>62,6*1,02 'Přepočtené koeficientem množství</t>
  </si>
  <si>
    <t>111</t>
  </si>
  <si>
    <t>713511532</t>
  </si>
  <si>
    <t>Montáž tepelné izolace protipožárním nástřikem sloupů, průvlaků nebo trámů ocelových profilu I, T, U, L na podkladní kotvící nátěr, tl. 20 mm</t>
  </si>
  <si>
    <t>4349569</t>
  </si>
  <si>
    <t>112</t>
  </si>
  <si>
    <t>5908R</t>
  </si>
  <si>
    <t>Protipožární hmota pro nástřik např. PROMAT</t>
  </si>
  <si>
    <t>1897820573</t>
  </si>
  <si>
    <t>113</t>
  </si>
  <si>
    <t>998713202</t>
  </si>
  <si>
    <t>Přesun hmot pro izolace tepelné stanovený procentní sazbou (%) z ceny vodorovná dopravní vzdálenost do 50 m v objektech výšky přes 6 do 12 m</t>
  </si>
  <si>
    <t>883828496</t>
  </si>
  <si>
    <t>721</t>
  </si>
  <si>
    <t>Zdravotechnika - vnitřní kanalizace</t>
  </si>
  <si>
    <t>114</t>
  </si>
  <si>
    <t>721173402</t>
  </si>
  <si>
    <t>Potrubí z plastových trub PVC [KG Systém] SN4 svodné (ležaté) DN 125</t>
  </si>
  <si>
    <t>1483018915</t>
  </si>
  <si>
    <t>115</t>
  </si>
  <si>
    <t>721173723</t>
  </si>
  <si>
    <t>Potrubí z plastových trub polyetylenové svařované připojovací DN 50</t>
  </si>
  <si>
    <t>-1430406349</t>
  </si>
  <si>
    <t>116</t>
  </si>
  <si>
    <t>998721202</t>
  </si>
  <si>
    <t>Přesun hmot pro vnitřní kanalizace stanovený procentní sazbou (%) z ceny vodorovná dopravní vzdálenost do 50 m v objektech výšky přes 6 do 12 m</t>
  </si>
  <si>
    <t>1765928496</t>
  </si>
  <si>
    <t>722</t>
  </si>
  <si>
    <t>Zdravotechnika - vnitřní vodovod</t>
  </si>
  <si>
    <t>117</t>
  </si>
  <si>
    <t>722130236</t>
  </si>
  <si>
    <t>Potrubí z ocelových trubek pozinkovaných závitových svařovaných běžných DN 50</t>
  </si>
  <si>
    <t>-1275345251</t>
  </si>
  <si>
    <t>118</t>
  </si>
  <si>
    <t>722173103</t>
  </si>
  <si>
    <t>Potrubí z plastových trubek ze síťovaného polyethylenu (PE-Xa) spojované mechanicky násuvnou objímkou plastovou [systém Wirsbo] D 20/2,8</t>
  </si>
  <si>
    <t>847993941</t>
  </si>
  <si>
    <t>119</t>
  </si>
  <si>
    <t>722179191</t>
  </si>
  <si>
    <t>Příplatek k ceně rozvody vody z plastů za práce malého rozsahu na zakázce do 20 m rozvodu</t>
  </si>
  <si>
    <t>soubor</t>
  </si>
  <si>
    <t>96016092</t>
  </si>
  <si>
    <t>120</t>
  </si>
  <si>
    <t>722179192</t>
  </si>
  <si>
    <t>Příplatek k ceně rozvody vody z plastů za práce malého rozsahu na zakázce při průměru trubek do 32 mm, do 15 svarů</t>
  </si>
  <si>
    <t>661733092</t>
  </si>
  <si>
    <t>121</t>
  </si>
  <si>
    <t>722181113</t>
  </si>
  <si>
    <t>Ochrana potrubí plstěnými pásy DN 25</t>
  </si>
  <si>
    <t>-155075793</t>
  </si>
  <si>
    <t>122</t>
  </si>
  <si>
    <t>722182015</t>
  </si>
  <si>
    <t>Podpůrný žlab pro potrubí průměru D 50</t>
  </si>
  <si>
    <t>-1332081339</t>
  </si>
  <si>
    <t>123</t>
  </si>
  <si>
    <t>722190401</t>
  </si>
  <si>
    <t>Zřízení přípojek na potrubí vyvedení a upevnění výpustek do DN 25</t>
  </si>
  <si>
    <t>1058361946</t>
  </si>
  <si>
    <t>124</t>
  </si>
  <si>
    <t>722254126</t>
  </si>
  <si>
    <t>Požární příslušenství a armatury hydrantové skříně vnitřní s výzbrojí C 52 (s hydrantovým nástavcem a klíčem, polyesterová hadice)</t>
  </si>
  <si>
    <t>-1186325056</t>
  </si>
  <si>
    <t>125</t>
  </si>
  <si>
    <t>722290226</t>
  </si>
  <si>
    <t>Zkoušky, proplach a desinfekce vodovodního potrubí zkoušky těsnosti vodovodního potrubí závitového do DN 50</t>
  </si>
  <si>
    <t>-1313407953</t>
  </si>
  <si>
    <t>126</t>
  </si>
  <si>
    <t>732226 R</t>
  </si>
  <si>
    <t>Demontáž stávající hydrantové skříně</t>
  </si>
  <si>
    <t>444532992</t>
  </si>
  <si>
    <t>127</t>
  </si>
  <si>
    <t>73227 R</t>
  </si>
  <si>
    <t>Odvětrání WC 2 np např. ventilátor SPIRO DN 100 s vývodem na střechu nebo do fasády</t>
  </si>
  <si>
    <t>588093892</t>
  </si>
  <si>
    <t>128</t>
  </si>
  <si>
    <t>998722202</t>
  </si>
  <si>
    <t>Přesun hmot pro vnitřní vodovod stanovený procentní sazbou (%) z ceny vodorovná dopravní vzdálenost do 50 m v objektech výšky přes 6 do 12 m</t>
  </si>
  <si>
    <t>64532316</t>
  </si>
  <si>
    <t>725</t>
  </si>
  <si>
    <t>Zdravotechnika - zařizovací předměty</t>
  </si>
  <si>
    <t>129</t>
  </si>
  <si>
    <t>725111231</t>
  </si>
  <si>
    <t>Zařízení záchodů splachovače nádržkové keramické s armaturou boční napouštění</t>
  </si>
  <si>
    <t>-300230487</t>
  </si>
  <si>
    <t>130</t>
  </si>
  <si>
    <t>725112173</t>
  </si>
  <si>
    <t>Zařízení záchodů kombi klozety s hlubokým splachováním zvýšený 50 cm s odpadem svislým</t>
  </si>
  <si>
    <t>1781090001</t>
  </si>
  <si>
    <t>131</t>
  </si>
  <si>
    <t>72521 R13</t>
  </si>
  <si>
    <t>Vybavení WC pro ivalidy D+M</t>
  </si>
  <si>
    <t>1648008486</t>
  </si>
  <si>
    <t>132</t>
  </si>
  <si>
    <t>725211603</t>
  </si>
  <si>
    <t>Umyvadla keramická bez výtokových armatur se zápachovou uzávěrkou připevněná na stěnu šrouby bílá bez sloupu nebo krytu na sifon 600 mm</t>
  </si>
  <si>
    <t>-287880992</t>
  </si>
  <si>
    <t>133</t>
  </si>
  <si>
    <t>551440060</t>
  </si>
  <si>
    <t>baterie umyvadlová páková nízkotlaká stojánková</t>
  </si>
  <si>
    <t>-1780929485</t>
  </si>
  <si>
    <t>Poznámka k položce:
Speciální baterie určená pro použití u ohřevu vody pomoci elektrického průtokového ohřívače. Baterie se liší zejména tím, že snižuje tlak vody přicházející vodovodním řadem. Součástí je i odlišný perlátor umožňující větší průtok vody.</t>
  </si>
  <si>
    <t>134</t>
  </si>
  <si>
    <t>998725201</t>
  </si>
  <si>
    <t>Přesun hmot pro zařizovací předměty stanovený procentní sazbou (%) z ceny vodorovná dopravní vzdálenost do 50 m v objektech výšky do 6 m</t>
  </si>
  <si>
    <t>1598849153</t>
  </si>
  <si>
    <t>733</t>
  </si>
  <si>
    <t>Ústřední vytápění - rozvodné potrubí</t>
  </si>
  <si>
    <t>135</t>
  </si>
  <si>
    <t>733141102</t>
  </si>
  <si>
    <t>Odvzdušňovací nádobky, odlučovače a odkalovače nádobky z trubek ocelových do DN 50</t>
  </si>
  <si>
    <t>-1819201931</t>
  </si>
  <si>
    <t>136</t>
  </si>
  <si>
    <t>733223303</t>
  </si>
  <si>
    <t>Potrubí z trubek měděných tvrdých spojovaných lisováním [mapress] DN 20</t>
  </si>
  <si>
    <t>1808149196</t>
  </si>
  <si>
    <t>137</t>
  </si>
  <si>
    <t>733291101</t>
  </si>
  <si>
    <t>Zkoušky těsnosti potrubí z trubek měděných D do 35/1,5</t>
  </si>
  <si>
    <t>1317471500</t>
  </si>
  <si>
    <t>138</t>
  </si>
  <si>
    <t>998733202</t>
  </si>
  <si>
    <t>Přesun hmot pro rozvody potrubí stanovený procentní sazbou z ceny vodorovná dopravní vzdálenost do 50 m v objektech výšky přes 6 do 12 m</t>
  </si>
  <si>
    <t>-1339695898</t>
  </si>
  <si>
    <t>735</t>
  </si>
  <si>
    <t>Ústřední vytápění - otopná tělesa</t>
  </si>
  <si>
    <t>139</t>
  </si>
  <si>
    <t>735151180</t>
  </si>
  <si>
    <t>Otopná tělesa panelová boční připojení hloubky tělesa 47 mm [KORADO Radik Klasik, typ 10] výšky tělesa 600 mm, délky 1400 mm</t>
  </si>
  <si>
    <t>1099874549</t>
  </si>
  <si>
    <t>140</t>
  </si>
  <si>
    <t>998735202</t>
  </si>
  <si>
    <t>Přesun hmot pro otopná tělesa stanovený procentní sazbou (%) z ceny vodorovná dopravní vzdálenost do 50 m v objektech výšky přes 6 do 12 m</t>
  </si>
  <si>
    <t>-1176160803</t>
  </si>
  <si>
    <t>743</t>
  </si>
  <si>
    <t>Elektromontáže - hrubá montáž</t>
  </si>
  <si>
    <t>141</t>
  </si>
  <si>
    <t>74311 REl</t>
  </si>
  <si>
    <t>Dodávka montáž rozvodů elektroinstalace včetně uzemnění viz samostatný rozpočel</t>
  </si>
  <si>
    <t>2102043884</t>
  </si>
  <si>
    <t>751</t>
  </si>
  <si>
    <t>Vzduchotechnika</t>
  </si>
  <si>
    <t>142</t>
  </si>
  <si>
    <t>751111011</t>
  </si>
  <si>
    <t>Montáž ventilátoru axiálního nízkotlakého nástěnného základního, průměru do 100 mm</t>
  </si>
  <si>
    <t>-335260906</t>
  </si>
  <si>
    <t>143</t>
  </si>
  <si>
    <t>429141020</t>
  </si>
  <si>
    <t>ventilátor axiální potrubní, skříň z plastu průtok 110 m3/h d 100 mm 13 W IP44</t>
  </si>
  <si>
    <t>-97633317</t>
  </si>
  <si>
    <t>Poznámka k položce:
pro zvýšení tlaku obsahuje skříň rozváděcí kolo s optimalizovaným tvarem lopatek</t>
  </si>
  <si>
    <t>144</t>
  </si>
  <si>
    <t>751511121</t>
  </si>
  <si>
    <t>Montáž potrubí plechového skupiny I kruhového s přírubou tloušťky plechu 0,6 mm, průměru do 100 mm</t>
  </si>
  <si>
    <t>40159048</t>
  </si>
  <si>
    <t>145</t>
  </si>
  <si>
    <t>429810100</t>
  </si>
  <si>
    <t>trouba kruhová spirálně vinutá pozinkovaná D 100 mm  tl. 0,50</t>
  </si>
  <si>
    <t>-1189375148</t>
  </si>
  <si>
    <t>146</t>
  </si>
  <si>
    <t>429810400</t>
  </si>
  <si>
    <t>spojka kruhová pozinkovaná  D 100 mm</t>
  </si>
  <si>
    <t>202910666</t>
  </si>
  <si>
    <t>147</t>
  </si>
  <si>
    <t>429907 R</t>
  </si>
  <si>
    <t>rám pozední regulačních klapek 400x400 mm</t>
  </si>
  <si>
    <t>1584499828</t>
  </si>
  <si>
    <t>148</t>
  </si>
  <si>
    <t>751514713</t>
  </si>
  <si>
    <t>Montáž protidešťové stříšky nebo výfukové hlavice do plechového potrubí čtyřhranné s přírubou, průřezu přes 0,070 do 0,140 m2</t>
  </si>
  <si>
    <t>2146470756</t>
  </si>
  <si>
    <t>149</t>
  </si>
  <si>
    <t>998751202</t>
  </si>
  <si>
    <t>Přesun hmot pro vzduchotechniku stanovený procentní sazbou (%) z ceny vodorovná dopravní vzdálenost do 50 m v objektech výšky přes 12 do 60 m</t>
  </si>
  <si>
    <t>-663459769</t>
  </si>
  <si>
    <t>762</t>
  </si>
  <si>
    <t>Konstrukce tesařské</t>
  </si>
  <si>
    <t>150</t>
  </si>
  <si>
    <t>762511216</t>
  </si>
  <si>
    <t>Podlahové konstrukce podkladové z dřevoštěpkových desek [OSB] jednovrstvých lepených na sraz, tloušťky desky 22 mm</t>
  </si>
  <si>
    <t>-621346710</t>
  </si>
  <si>
    <t>763</t>
  </si>
  <si>
    <t>Konstrukce suché výstavby</t>
  </si>
  <si>
    <t>151</t>
  </si>
  <si>
    <t>763135001</t>
  </si>
  <si>
    <t>Montáž sádrokartonového podhledu z desek děrovaných včetně zavěšené dvouvrstvé konstrukce z ocelových profilů CD, UD se spárami lepenými</t>
  </si>
  <si>
    <t>1398985748</t>
  </si>
  <si>
    <t>152</t>
  </si>
  <si>
    <t>590365290</t>
  </si>
  <si>
    <t>deska podhledová minerální polodrážka jemná hladká desinfikovatelná nemocniční bílá 17x600x600mm</t>
  </si>
  <si>
    <t>748851757</t>
  </si>
  <si>
    <t>62,6*1,05 'Přepočtené koeficientem množství</t>
  </si>
  <si>
    <t>153</t>
  </si>
  <si>
    <t>1543 R</t>
  </si>
  <si>
    <t xml:space="preserve">Tenkostěnné C  profily 140/60/2 mm </t>
  </si>
  <si>
    <t>kg</t>
  </si>
  <si>
    <t>2137458353</t>
  </si>
  <si>
    <t>154</t>
  </si>
  <si>
    <t>998763201</t>
  </si>
  <si>
    <t>Přesun hmot pro dřevostavby stanovený procentní sazbou (%) z ceny vodorovná dopravní vzdálenost do 50 m v objektech výšky přes 6 do 12 m</t>
  </si>
  <si>
    <t>-1098062832</t>
  </si>
  <si>
    <t>764</t>
  </si>
  <si>
    <t>Konstrukce klempířské</t>
  </si>
  <si>
    <t>155</t>
  </si>
  <si>
    <t>764001901</t>
  </si>
  <si>
    <t>Napojení na stávající klempířské konstrukce délky spoje do 0,5 m</t>
  </si>
  <si>
    <t>289001082</t>
  </si>
  <si>
    <t>156</t>
  </si>
  <si>
    <t>138141830</t>
  </si>
  <si>
    <t>plech hladký pozinkovaný, jakost DX51 + Z275, 0,55x1000x2000 mm</t>
  </si>
  <si>
    <t>-1339957157</t>
  </si>
  <si>
    <t>Poznámka k položce:
Hmotnost: 4,4 kg/m2</t>
  </si>
  <si>
    <t>157</t>
  </si>
  <si>
    <t>764004803</t>
  </si>
  <si>
    <t>Demontáž klempířských konstrukcí žlabu podokapního k dalšímu použití</t>
  </si>
  <si>
    <t>415105883</t>
  </si>
  <si>
    <t>2*42,7</t>
  </si>
  <si>
    <t>158</t>
  </si>
  <si>
    <t>764004863</t>
  </si>
  <si>
    <t>Demontáž klempířských konstrukcí svodu k dalšímu použití</t>
  </si>
  <si>
    <t>1815347354</t>
  </si>
  <si>
    <t>6*7,4</t>
  </si>
  <si>
    <t>159</t>
  </si>
  <si>
    <t>764214605</t>
  </si>
  <si>
    <t>Oplechování horních ploch zdí a nadezdívek (atik) z pozinkovaného plechu s povrchovou úpravou mechanicky kotvené rš 400 mm</t>
  </si>
  <si>
    <t>1762443038</t>
  </si>
  <si>
    <t>160</t>
  </si>
  <si>
    <t>764216601</t>
  </si>
  <si>
    <t>Oplechování parapetů z pozinkovaného plechu s povrchovou úpravou rovných mechanicky kotvené, bez rohů rš 160 mm</t>
  </si>
  <si>
    <t>-445695540</t>
  </si>
  <si>
    <t>6*5</t>
  </si>
  <si>
    <t>161</t>
  </si>
  <si>
    <t>764216603</t>
  </si>
  <si>
    <t>Oplechování parapetů z pozinkovaného plechu s povrchovou úpravou rovných mechanicky kotvené, bez rohů rš 250 mm</t>
  </si>
  <si>
    <t>-35438409</t>
  </si>
  <si>
    <t>162</t>
  </si>
  <si>
    <t>764311613</t>
  </si>
  <si>
    <t>Lemování zdí z pozinkovaného plechu s povrchovou úpravou boční nebo horní rovné, střech s krytinou skládanou mimo prejzovou rš 250 mm</t>
  </si>
  <si>
    <t>1969060385</t>
  </si>
  <si>
    <t>163</t>
  </si>
  <si>
    <t>764511603</t>
  </si>
  <si>
    <t>Žlab podokapní z pozinkovaného plechu s povrchovou úpravou včetně háků a čel půlkruhový rš 400 mm</t>
  </si>
  <si>
    <t>-879641205</t>
  </si>
  <si>
    <t>164</t>
  </si>
  <si>
    <t>764511643</t>
  </si>
  <si>
    <t>Žlab podokapní z pozinkovaného plechu s povrchovou úpravou včetně háků a čel kotlík oválný (trychtýřový), rš žlabu/průměr svodu 400/120 mm</t>
  </si>
  <si>
    <t>-1305518495</t>
  </si>
  <si>
    <t>165</t>
  </si>
  <si>
    <t>764518623</t>
  </si>
  <si>
    <t>Svod z pozinkovaného plechu s upraveným povrchem včetně objímek, kolen a odskoků kruhový, průměru 120 mm</t>
  </si>
  <si>
    <t>2059876702</t>
  </si>
  <si>
    <t>4*7,5</t>
  </si>
  <si>
    <t>166</t>
  </si>
  <si>
    <t>998764202</t>
  </si>
  <si>
    <t>Přesun hmot pro konstrukce klempířské stanovený procentní sazbou (%) z ceny vodorovná dopravní vzdálenost do 50 m v objektech výšky přes 6 do 12 m</t>
  </si>
  <si>
    <t>-1985217750</t>
  </si>
  <si>
    <t>766</t>
  </si>
  <si>
    <t>Konstrukce truhlářské</t>
  </si>
  <si>
    <t>167</t>
  </si>
  <si>
    <t>766660002</t>
  </si>
  <si>
    <t>Montáž dveřních křídel dřevěných nebo plastových otevíravých do ocelové zárubně povrchově upravených jednokřídlových, šířky přes 800 mm</t>
  </si>
  <si>
    <t>1613500462</t>
  </si>
  <si>
    <t>168</t>
  </si>
  <si>
    <t>611602220</t>
  </si>
  <si>
    <t xml:space="preserve">dveře dřevěné vnitřní hladké plné 1křídlové 90x197 </t>
  </si>
  <si>
    <t>851358765</t>
  </si>
  <si>
    <t>169</t>
  </si>
  <si>
    <t>611602430</t>
  </si>
  <si>
    <t xml:space="preserve">dveře dřevěné vnitřní hladké plné 1křídlové bílé110x197 cm </t>
  </si>
  <si>
    <t>-9366514</t>
  </si>
  <si>
    <t>170</t>
  </si>
  <si>
    <t>766660411</t>
  </si>
  <si>
    <t>Montáž dveřních křídel dřevěných nebo plastových vchodových dveří včetně rámu do zdiva jednokřídlových bez nadsvětlíku</t>
  </si>
  <si>
    <t>-453602121</t>
  </si>
  <si>
    <t>171</t>
  </si>
  <si>
    <t>553412460</t>
  </si>
  <si>
    <t>dveře hliníkové vchodové jednokřídlové 900 x 2000 mm</t>
  </si>
  <si>
    <t>1853317966</t>
  </si>
  <si>
    <t>172</t>
  </si>
  <si>
    <t>766660461</t>
  </si>
  <si>
    <t>Montáž dveřních křídel dřevěných nebo plastových vchodových dveří včetně rámu do zdiva dvoukřídlových s nadsvětlíkem</t>
  </si>
  <si>
    <t>62815800</t>
  </si>
  <si>
    <t>173</t>
  </si>
  <si>
    <t>553413110</t>
  </si>
  <si>
    <t>-51244295</t>
  </si>
  <si>
    <t>174</t>
  </si>
  <si>
    <t>766681121</t>
  </si>
  <si>
    <t>Montáž zárubní dřevěných, plastových nebo z lamina rámových, pro dveře dvoukřídlové, rozměru 1250 x 1970 mm</t>
  </si>
  <si>
    <t>1498695858</t>
  </si>
  <si>
    <t>175</t>
  </si>
  <si>
    <t>611822550</t>
  </si>
  <si>
    <t>zárubeň rámová pro dveře 2křídlové 125x197 cm</t>
  </si>
  <si>
    <t>-731381481</t>
  </si>
  <si>
    <t>176</t>
  </si>
  <si>
    <t>998766202</t>
  </si>
  <si>
    <t>Přesun hmot pro konstrukce truhlářské stanovený procentní sazbou (%) z ceny vodorovná dopravní vzdálenost do 50 m v objektech výšky přes 6 do 12 m</t>
  </si>
  <si>
    <t>-218578634</t>
  </si>
  <si>
    <t>767</t>
  </si>
  <si>
    <t>Konstrukce zámečnické</t>
  </si>
  <si>
    <t>224</t>
  </si>
  <si>
    <t>767392802</t>
  </si>
  <si>
    <t>Demontáž krytin střech z plechů šroubovaných</t>
  </si>
  <si>
    <t>-1187615266</t>
  </si>
  <si>
    <t>177</t>
  </si>
  <si>
    <t>767620124</t>
  </si>
  <si>
    <t>Montáž oken zdvojených z hliníkových nebo ocelových profilů otevíravých nebo výklopných do celostěnových panelů nebo ocelové konstrukce, plochy přes 2,5 m2</t>
  </si>
  <si>
    <t>1426016525</t>
  </si>
  <si>
    <t>12*5*1,5</t>
  </si>
  <si>
    <t>178</t>
  </si>
  <si>
    <t>55341 R6</t>
  </si>
  <si>
    <t>Sestava vnějších hliníkových oken 5000/1500 mm ozn. 1/OH</t>
  </si>
  <si>
    <t>-530312040</t>
  </si>
  <si>
    <t>179</t>
  </si>
  <si>
    <t>767620134</t>
  </si>
  <si>
    <t>Montáž oken zdvojených z hliníkových nebo ocelových profilů kyvných nebo otočných do celostěnových panelů nebo ocelové konstrukce, plochy přes 2,5 m2</t>
  </si>
  <si>
    <t>-1451789746</t>
  </si>
  <si>
    <t>9,05*3</t>
  </si>
  <si>
    <t>180</t>
  </si>
  <si>
    <t>55341 R7</t>
  </si>
  <si>
    <t>Sestava vnitřních hliníkových oken 9750/3180 mm  ozn.3/OH</t>
  </si>
  <si>
    <t>-990718697</t>
  </si>
  <si>
    <t>181</t>
  </si>
  <si>
    <t>767620138</t>
  </si>
  <si>
    <t>Montáž oken zdvojených z hliníkových nebo ocelových profilů kyvných nebo otočných do zdiva, plochy přes 2,5 m2</t>
  </si>
  <si>
    <t>-730832064</t>
  </si>
  <si>
    <t>5,75*3,26</t>
  </si>
  <si>
    <t>182</t>
  </si>
  <si>
    <t>55341 R8</t>
  </si>
  <si>
    <t>Sestava vnitřních hliníkových oken 5650/3180 mm   ozn.4/OH</t>
  </si>
  <si>
    <t>-1971404373</t>
  </si>
  <si>
    <t>183</t>
  </si>
  <si>
    <t>767651114</t>
  </si>
  <si>
    <t>Montáž vrat garážových nebo průmyslových sekčních zajížděcích pod strop, plochy přes 13 m2</t>
  </si>
  <si>
    <t>-1801475985</t>
  </si>
  <si>
    <t>184</t>
  </si>
  <si>
    <t>55345 R9</t>
  </si>
  <si>
    <t>-2008751248</t>
  </si>
  <si>
    <t>185</t>
  </si>
  <si>
    <t>55345 R10</t>
  </si>
  <si>
    <t>-713442873</t>
  </si>
  <si>
    <t>186</t>
  </si>
  <si>
    <t>767651121</t>
  </si>
  <si>
    <t>Montáž vrat garážových nebo průmyslových příslušenství sekčních vrat kliky se zámkem pro ruční otevírání</t>
  </si>
  <si>
    <t>-1754504989</t>
  </si>
  <si>
    <t>187</t>
  </si>
  <si>
    <t>767651126</t>
  </si>
  <si>
    <t>Montáž vrat garážových nebo průmyslových příslušenství sekčních vrat elektrického pohonu</t>
  </si>
  <si>
    <t>-1481844737</t>
  </si>
  <si>
    <t>188</t>
  </si>
  <si>
    <t>767651131</t>
  </si>
  <si>
    <t>Montáž vrat garážových nebo průmyslových příslušenství sekčních vrat fotobuněk pro bezpečný chod</t>
  </si>
  <si>
    <t>pár</t>
  </si>
  <si>
    <t>1550735818</t>
  </si>
  <si>
    <t>189</t>
  </si>
  <si>
    <t>76799 R15</t>
  </si>
  <si>
    <t>Zdvihací vertikální plošina VECOM E07 včetně šachty</t>
  </si>
  <si>
    <t>65944919</t>
  </si>
  <si>
    <t>190</t>
  </si>
  <si>
    <t>767995111</t>
  </si>
  <si>
    <t>Montáž ostatních atypických zámečnických konstrukcí hmotnosti do 5 kg</t>
  </si>
  <si>
    <t>1150216951</t>
  </si>
  <si>
    <t>191</t>
  </si>
  <si>
    <t>767995112</t>
  </si>
  <si>
    <t>Montáž ostatních atypických zámečnických konstrukcí hmotnosti přes 5 do 10 kg</t>
  </si>
  <si>
    <t>1630781401</t>
  </si>
  <si>
    <t>192</t>
  </si>
  <si>
    <t>130102020</t>
  </si>
  <si>
    <t>tyč ocelová plochá, v jakosti 11 375, 40 x 5  mm</t>
  </si>
  <si>
    <t>-324820206</t>
  </si>
  <si>
    <t>Poznámka k položce:
Hmotnost: 1,64 kg/m</t>
  </si>
  <si>
    <t>193</t>
  </si>
  <si>
    <t>130104200</t>
  </si>
  <si>
    <t>úhelník ocelový rovnostranný, v jakosti 11 375, 50 x 50 x 5 mm</t>
  </si>
  <si>
    <t>304200393</t>
  </si>
  <si>
    <t>Poznámka k položce:
Hmotnost: 4,03 kg/m</t>
  </si>
  <si>
    <t>194</t>
  </si>
  <si>
    <t>767995117</t>
  </si>
  <si>
    <t>Montáž ostatních atypických zámečnických konstrukcí hmotnosti přes 250 do 500 kg</t>
  </si>
  <si>
    <t>2102075100</t>
  </si>
  <si>
    <t>195</t>
  </si>
  <si>
    <t>1532 R12</t>
  </si>
  <si>
    <t>výroba Ok dle dokumentace</t>
  </si>
  <si>
    <t>2036885193</t>
  </si>
  <si>
    <t>196</t>
  </si>
  <si>
    <t>998767202</t>
  </si>
  <si>
    <t>Přesun hmot pro zámečnické konstrukce stanovený procentní sazbou (%) z ceny vodorovná dopravní vzdálenost do 50 m v objektech výšky přes 6 do 12 m</t>
  </si>
  <si>
    <t>1864230721</t>
  </si>
  <si>
    <t>771</t>
  </si>
  <si>
    <t>Podlahy z dlaždic</t>
  </si>
  <si>
    <t>197</t>
  </si>
  <si>
    <t>771573113</t>
  </si>
  <si>
    <t>Montáž podlah z dlaždic keramických lepených standardním lepidlem režných nebo glazovaných hladkých přes 9 do 12 ks/ m2</t>
  </si>
  <si>
    <t>1698320669</t>
  </si>
  <si>
    <t>198</t>
  </si>
  <si>
    <t>597611350</t>
  </si>
  <si>
    <t>dlaždice keramické - koupelny (barevné) 30 x 30 x 0,8 cm I. j.</t>
  </si>
  <si>
    <t>648914432</t>
  </si>
  <si>
    <t>5,3*1,1 'Přepočtené koeficientem množství</t>
  </si>
  <si>
    <t>199</t>
  </si>
  <si>
    <t>998771202</t>
  </si>
  <si>
    <t>Přesun hmot pro podlahy z dlaždic stanovený procentní sazbou (%) z ceny vodorovná dopravní vzdálenost do 50 m v objektech výšky přes 6 do 12 m</t>
  </si>
  <si>
    <t>-33367399</t>
  </si>
  <si>
    <t>776</t>
  </si>
  <si>
    <t>Podlahy povlakové</t>
  </si>
  <si>
    <t>200</t>
  </si>
  <si>
    <t>776111111</t>
  </si>
  <si>
    <t>Příprava podkladu broušení podlah nového podkladu anhydritového</t>
  </si>
  <si>
    <t>1678870927</t>
  </si>
  <si>
    <t>55,1+7,5+1,54</t>
  </si>
  <si>
    <t>201</t>
  </si>
  <si>
    <t>776111311</t>
  </si>
  <si>
    <t>Příprava podkladu vysátí podlah</t>
  </si>
  <si>
    <t>1337492531</t>
  </si>
  <si>
    <t>202</t>
  </si>
  <si>
    <t>776121111</t>
  </si>
  <si>
    <t>Příprava podkladu penetrace vodou ředitelná na savý podklad (válečkováním) ředěná v poměru 1:3 podlah</t>
  </si>
  <si>
    <t>1236393908</t>
  </si>
  <si>
    <t>203</t>
  </si>
  <si>
    <t>776221111</t>
  </si>
  <si>
    <t>Montáž podlahovin z PVC lepením standardním lepidlem z pásů standardních</t>
  </si>
  <si>
    <t>-5951513</t>
  </si>
  <si>
    <t>64,14+2,5</t>
  </si>
  <si>
    <t>204</t>
  </si>
  <si>
    <t>284110000</t>
  </si>
  <si>
    <t>PVC heterogenní zátěžové antibakteriální, nášlapná vrstva 0,90 mm, R 10, zátěž 34/43, otlak do 0,03 mm, hořlavost Bfl S1</t>
  </si>
  <si>
    <t>-996893937</t>
  </si>
  <si>
    <t>Poznámka k položce:
nášlapná vrstva 0,90 mm, R 10, zátěž 34/43, otlak do 0,03 mm, hořlavost Bfl S1</t>
  </si>
  <si>
    <t>64,14*1,1 'Přepočtené koeficientem množství</t>
  </si>
  <si>
    <t>205</t>
  </si>
  <si>
    <t>776321112</t>
  </si>
  <si>
    <t>Montáž podlahovin z PVC na schodišťové stupně stupnic, šířky přes 300 mm</t>
  </si>
  <si>
    <t>1725590763</t>
  </si>
  <si>
    <t>20*1,5</t>
  </si>
  <si>
    <t>206</t>
  </si>
  <si>
    <t>284110110</t>
  </si>
  <si>
    <t>PVC heterogen.zátěž. akustické antibakter., nášlap. vrstva 0,70 mm, R 10, zátěž 34/43,otlak do 0,06 mm,útlum 15dB,Bfl S1</t>
  </si>
  <si>
    <t>57683308</t>
  </si>
  <si>
    <t>Poznámka k položce:
nášlapná vrstva 0,70 mm, R 10, zátěž 34/43,  otlak do 0,06 mm, útlum 15 dB, hořlavost Bfl S1</t>
  </si>
  <si>
    <t>30*0,31+2,5</t>
  </si>
  <si>
    <t>11,8*1,1 'Přepočtené koeficientem množství</t>
  </si>
  <si>
    <t>207</t>
  </si>
  <si>
    <t>776411111</t>
  </si>
  <si>
    <t>Montáž soklíků lepením obvodových, výšky do 80 mm</t>
  </si>
  <si>
    <t>-136824633</t>
  </si>
  <si>
    <t>2*5,57+2*9,85+1,8+3,5</t>
  </si>
  <si>
    <t>208</t>
  </si>
  <si>
    <t>284110090</t>
  </si>
  <si>
    <t>lišta speciální soklová PVC 18 x 80 mm role 50 m</t>
  </si>
  <si>
    <t>-1621695490</t>
  </si>
  <si>
    <t>36,14*1,02 'Přepočtené koeficientem množství</t>
  </si>
  <si>
    <t>209</t>
  </si>
  <si>
    <t>776991121</t>
  </si>
  <si>
    <t>Ostatní práce údržba nových podlahovin po pokládce čištění základní</t>
  </si>
  <si>
    <t>-514672227</t>
  </si>
  <si>
    <t>210</t>
  </si>
  <si>
    <t>998776202</t>
  </si>
  <si>
    <t>Přesun hmot pro podlahy povlakové stanovený procentní sazbou (%) z ceny vodorovná dopravní vzdálenost do 50 m v objektech výšky přes 6 do 12 m</t>
  </si>
  <si>
    <t>-423371855</t>
  </si>
  <si>
    <t>781</t>
  </si>
  <si>
    <t>Dokončovací práce - obklady</t>
  </si>
  <si>
    <t>211</t>
  </si>
  <si>
    <t>781413111</t>
  </si>
  <si>
    <t>Montáž obkladů vnitřních stěn z obkladaček a dekorů (listel) pórovinových lepených standardním lepidlem z obkladaček pravoúhlých do 22 ks/m2</t>
  </si>
  <si>
    <t>-1697848088</t>
  </si>
  <si>
    <t>4*2,3*2,7-1,1*2</t>
  </si>
  <si>
    <t>212</t>
  </si>
  <si>
    <t>597610200</t>
  </si>
  <si>
    <t>obkládačky keramické - koupelny  (bílé i barevné) 25 x 33 x 0,7 cm I. j.</t>
  </si>
  <si>
    <t>685661094</t>
  </si>
  <si>
    <t>22,64*1,1 'Přepočtené koeficientem množství</t>
  </si>
  <si>
    <t>213</t>
  </si>
  <si>
    <t>998781202</t>
  </si>
  <si>
    <t>Přesun hmot pro obklady keramické stanovený procentní sazbou (%) z ceny vodorovná dopravní vzdálenost do 50 m v objektech výšky přes 6 do 12 m</t>
  </si>
  <si>
    <t>1491192668</t>
  </si>
  <si>
    <t>783</t>
  </si>
  <si>
    <t>Dokončovací práce - nátěry</t>
  </si>
  <si>
    <t>214</t>
  </si>
  <si>
    <t>783301303</t>
  </si>
  <si>
    <t>Příprava podkladu zámečnických konstrukcí před provedením nátěru odrezivění odrezovačem bezoplachovým</t>
  </si>
  <si>
    <t>416941136</t>
  </si>
  <si>
    <t>215</t>
  </si>
  <si>
    <t>783334201</t>
  </si>
  <si>
    <t>Základní antikorozní nátěr zámečnických konstrukcí jednonásobný syntetický epoxidový</t>
  </si>
  <si>
    <t>634482844</t>
  </si>
  <si>
    <t>784</t>
  </si>
  <si>
    <t>Dokončovací práce - malby a tapety</t>
  </si>
  <si>
    <t>216</t>
  </si>
  <si>
    <t>784111001</t>
  </si>
  <si>
    <t>Oprášení (ometení) podkladu v místnostech výšky do 3,80 m</t>
  </si>
  <si>
    <t>-305534666</t>
  </si>
  <si>
    <t>2,45*2*3+6,35*7+5,05*3+9,85*7+2*24,2*1,5+10,1*1,5+2</t>
  </si>
  <si>
    <t>217</t>
  </si>
  <si>
    <t>784211111</t>
  </si>
  <si>
    <t>Malby z malířských směsí otěruvzdorných za mokra dvojnásobné, bílé za mokra otěruvzdorné velmi dobře v místnostech výšky do 3,80 m</t>
  </si>
  <si>
    <t>1066245130</t>
  </si>
  <si>
    <t>789</t>
  </si>
  <si>
    <t>Povrchové úpravy ocelových konstrukcí a technologických zařízení</t>
  </si>
  <si>
    <t>218</t>
  </si>
  <si>
    <t>789221112</t>
  </si>
  <si>
    <t>Otryskání povrchů ocelových konstrukcí vyjma ocelových konstrukcí v uzavřených nádobách třídy I suché abrazivní tryskání s drsností povrchu jemnou a střední (kotvící profil) Sa 21/2 stupeň zrezivění A, stupeň přípravy</t>
  </si>
  <si>
    <t>-907190802</t>
  </si>
  <si>
    <t>219</t>
  </si>
  <si>
    <t>581513200</t>
  </si>
  <si>
    <t>písek sklářský sušený PR 23  zrnitost 0,1- 0,5 PAP bal. 50 kg</t>
  </si>
  <si>
    <t>-1675968991</t>
  </si>
  <si>
    <t>220</t>
  </si>
  <si>
    <t>789321211</t>
  </si>
  <si>
    <t>Zhotovení nátěru ocelových konstrukcí třídy I dvousložkového základního a mezivrstvy, tloušťky do 80 μm</t>
  </si>
  <si>
    <t>331288379</t>
  </si>
  <si>
    <t>221</t>
  </si>
  <si>
    <t>246753050</t>
  </si>
  <si>
    <t>nátěr základní kotevní dvousložkový polyuretanový základní kotevní bal.10 kg</t>
  </si>
  <si>
    <t>1139396279</t>
  </si>
  <si>
    <t>Poznámka k položce:
Spotřeba: cca. 120 ml/m2 na jednu vrstvu</t>
  </si>
  <si>
    <t>222</t>
  </si>
  <si>
    <t>789321221</t>
  </si>
  <si>
    <t>Zhotovení nátěru ocelových konstrukcí třídy I dvousložkového vrchního, tloušťky do 80 μm</t>
  </si>
  <si>
    <t>232786192</t>
  </si>
  <si>
    <t>223</t>
  </si>
  <si>
    <t>246753000</t>
  </si>
  <si>
    <t>nátěr ochranný dvousložkový vodou ředitelný  polyuretanový  bal.2,5 litru</t>
  </si>
  <si>
    <t>litr</t>
  </si>
  <si>
    <t>-803043495</t>
  </si>
  <si>
    <t>Poznámka k položce:
Spotřeba: cca. 100 – 150 ml/m2 na jednu vrstvu</t>
  </si>
  <si>
    <t>2016-10-26/Hum2 - SO 02 - Zpevněné plochy</t>
  </si>
  <si>
    <t>121101103</t>
  </si>
  <si>
    <t>Sejmutí ornice nebo lesní půdy s vodorovným přemístěním na hromady v místě upotřebení nebo na dočasné či trvalé skládky se složením, na vzdálenost přes 100 do 250 m</t>
  </si>
  <si>
    <t>-1827970938</t>
  </si>
  <si>
    <t>20*0,15</t>
  </si>
  <si>
    <t>122201102</t>
  </si>
  <si>
    <t>Odkopávky a prokopávky nezapažené s přehozením výkopku na vzdálenost do 3 m nebo s naložením na dopravní prostředek v hornině tř. 3 přes 100 do 1 000 m3</t>
  </si>
  <si>
    <t>1175608383</t>
  </si>
  <si>
    <t>20*0,44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</si>
  <si>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</si>
  <si>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</si>
  <si>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1679561446</t>
  </si>
  <si>
    <t>1782452524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</si>
  <si>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</si>
  <si>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</si>
  <si>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2100416428</t>
  </si>
  <si>
    <t>181951102</t>
  </si>
  <si>
    <t>Úprava pláně vyrovnáním výškových rozdílů v hornině tř. 1 až 4 se zhutněním</t>
  </si>
  <si>
    <t>1745491921</t>
  </si>
  <si>
    <t>564762111</t>
  </si>
  <si>
    <t>Podklad nebo kryt z vibrovaného štěrku VŠ s rozprostřením, vlhčením a zhutněním, po zhutnění tl. 200 mm</t>
  </si>
  <si>
    <t>-1948553807</t>
  </si>
  <si>
    <t>564851111</t>
  </si>
  <si>
    <t>Podklad ze štěrkodrti ŠD s rozprostřením a zhutněním, po zhutnění tl. 150 mm</t>
  </si>
  <si>
    <t>-1675018923</t>
  </si>
  <si>
    <t>565135111</t>
  </si>
  <si>
    <t>Asfaltový beton vrstva podkladní ACP 16 (obalované kamenivo střednězrnné - OKS) s rozprostřením a zhutněním v pruhu šířky do 3 m, po zhutnění tl. 50 mm</t>
  </si>
  <si>
    <t>1595188714</t>
  </si>
  <si>
    <t>577134111</t>
  </si>
  <si>
    <t>Asfaltový beton vrstva obrusná ACO 11 (ABS) s rozprostřením a se zhutněním z nemodifikovaného asfaltu v pruhu šířky do 3 m tř. I, po zhutnění tl. 40 mm</t>
  </si>
  <si>
    <t>-2112195290</t>
  </si>
  <si>
    <t>2017-06-27/Hum - VON - Školní statek Humpolec - prostory pro praktické vyučování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</si>
  <si>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</si>
  <si>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</si>
  <si>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</si>
  <si>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</si>
  <si>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</si>
  <si>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</si>
  <si>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</si>
  <si>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kpl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</si>
  <si>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</si>
  <si>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</si>
  <si>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</si>
  <si>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</si>
  <si>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</si>
  <si>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</si>
  <si>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</si>
  <si>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</si>
  <si>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</si>
  <si>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</si>
  <si>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</si>
  <si>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</si>
  <si>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</si>
  <si>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</si>
  <si>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</si>
  <si>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</si>
  <si>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</si>
  <si>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</si>
  <si>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</si>
  <si>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</si>
  <si>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</si>
  <si>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</si>
  <si>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</si>
  <si>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</si>
  <si>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</si>
  <si>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</si>
  <si>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</si>
  <si>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</si>
  <si>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</si>
  <si>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</si>
  <si>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</si>
  <si>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</si>
  <si>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</si>
  <si>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</si>
  <si>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</si>
  <si>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</si>
  <si>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</si>
  <si>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</si>
  <si>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</si>
  <si>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</si>
  <si>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</si>
  <si>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</si>
  <si>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</si>
  <si>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</si>
  <si>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</si>
  <si>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</si>
  <si>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</si>
  <si>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</si>
  <si>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</si>
  <si>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</si>
  <si>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</si>
  <si>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</si>
  <si>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</si>
  <si>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</si>
  <si>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</si>
  <si>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</si>
  <si>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</si>
  <si>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</si>
  <si>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</si>
  <si>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</si>
  <si>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</si>
  <si>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</si>
  <si>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</si>
  <si>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</si>
  <si>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</si>
  <si>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</si>
  <si>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</si>
  <si>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</si>
  <si>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</si>
  <si>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</si>
  <si>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</si>
  <si>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</si>
  <si>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</si>
  <si>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</si>
  <si>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</si>
  <si>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</si>
  <si>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</si>
  <si>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</si>
  <si>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</si>
  <si>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</si>
  <si>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</si>
  <si>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</si>
  <si>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</si>
  <si>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</si>
  <si>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</si>
  <si>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</si>
  <si>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</si>
  <si>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</si>
  <si>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</si>
  <si>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</si>
  <si>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</si>
  <si>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</si>
  <si>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</si>
  <si>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</si>
  <si>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</si>
  <si>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</si>
  <si>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</si>
  <si>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</si>
  <si>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</si>
  <si>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</si>
  <si>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</si>
  <si>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</si>
  <si>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</si>
  <si>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</si>
  <si>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</si>
  <si>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</si>
  <si>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</si>
  <si>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</si>
  <si>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</si>
  <si>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</si>
  <si>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</si>
  <si>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</si>
  <si>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</si>
  <si>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</si>
  <si>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</si>
  <si>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</si>
  <si>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</si>
  <si>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</si>
  <si>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</si>
  <si>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</si>
  <si>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</si>
  <si>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</si>
  <si>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</si>
  <si>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</si>
  <si>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</si>
  <si>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</si>
  <si>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</si>
  <si>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</si>
  <si>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</si>
  <si>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</si>
  <si>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</si>
  <si>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</si>
  <si>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</si>
  <si>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</si>
  <si>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</si>
  <si>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</si>
  <si>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</si>
  <si>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</si>
  <si>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</si>
  <si>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</si>
  <si>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</si>
  <si>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</si>
  <si>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</si>
  <si>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</si>
  <si>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</si>
  <si>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</si>
  <si>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</si>
  <si>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</si>
  <si>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</si>
  <si>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</si>
  <si>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</si>
  <si>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</si>
  <si>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</si>
  <si>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</si>
  <si>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</si>
  <si>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</si>
  <si>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</si>
  <si>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</si>
  <si>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</si>
  <si>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</si>
  <si>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</si>
  <si>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</si>
  <si>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</si>
  <si>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</si>
  <si>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</si>
  <si>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</si>
  <si>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</si>
  <si>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</si>
  <si>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</si>
  <si>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</si>
  <si>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</si>
  <si>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</si>
  <si>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</si>
  <si>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</si>
  <si>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</si>
  <si>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</si>
  <si>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</si>
  <si>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</si>
  <si>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</si>
  <si>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</si>
  <si>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</si>
  <si>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</si>
  <si>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</si>
  <si>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</si>
  <si>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</si>
  <si>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</si>
  <si>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</si>
  <si>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</si>
  <si>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</si>
  <si>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</si>
  <si>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</si>
  <si>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</si>
  <si>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</si>
  <si>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</si>
  <si>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</si>
  <si>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</si>
  <si>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</si>
  <si>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</si>
  <si>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</si>
  <si>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</si>
  <si>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</si>
  <si>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</si>
  <si>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</si>
  <si>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</si>
  <si>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</si>
  <si>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</si>
  <si>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</si>
  <si>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</si>
  <si>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</si>
  <si>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</si>
  <si>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</si>
  <si>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</si>
  <si>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</si>
  <si>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</si>
  <si>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</si>
  <si>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</si>
  <si>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</si>
  <si>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</si>
  <si>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</si>
  <si>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</si>
  <si>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</si>
  <si>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</si>
  <si>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</si>
  <si>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</si>
  <si>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</si>
  <si>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</si>
  <si>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</si>
  <si>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</si>
  <si>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</si>
  <si>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</si>
  <si>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</si>
  <si>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</si>
  <si>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</si>
  <si>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</si>
  <si>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</si>
  <si>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</si>
  <si>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</si>
  <si>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</si>
  <si>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</si>
  <si>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</si>
  <si>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</si>
  <si>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</si>
  <si>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</si>
  <si>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</si>
  <si>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</si>
  <si>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</si>
  <si>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</si>
  <si>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</si>
  <si>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</si>
  <si>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</si>
  <si>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</si>
  <si>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Rolovací vrata 4200/4500 z 1/4 prostětlené s dveřmi š.800mm</t>
  </si>
  <si>
    <t>Rolovací vrata 4200/4500 mm</t>
  </si>
  <si>
    <t>dveře ocelové protipožární EW 15, 30, 45 D1 rohová zárubeň dvoukřídlé 135 x 197 cm</t>
  </si>
  <si>
    <t>dveře hliníkové vchodové dvoukřídlové 1650 x 2600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</si>
</sst>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37" fillId="8" borderId="28" xfId="0" applyFont="1" applyFill="1" applyBorder="1" applyAlignment="1" applyProtection="1">
      <alignment horizontal="center" vertical="center"/>
      <protection locked="0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3" t="s">
        <v>8</v>
      </c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51" t="s">
        <v>17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8"/>
      <c r="AQ5" s="30"/>
      <c r="BE5" s="349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53" t="s">
        <v>20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8"/>
      <c r="AQ6" s="30"/>
      <c r="BE6" s="350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50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50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50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50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50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50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50"/>
      <c r="BS13" s="23" t="s">
        <v>21</v>
      </c>
    </row>
    <row r="14" spans="1:74" ht="15">
      <c r="B14" s="27"/>
      <c r="C14" s="28"/>
      <c r="D14" s="28"/>
      <c r="E14" s="354" t="s">
        <v>38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50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50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50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50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50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50"/>
      <c r="BS19" s="23" t="s">
        <v>9</v>
      </c>
    </row>
    <row r="20" spans="2:71" ht="16.5" customHeight="1">
      <c r="B20" s="27"/>
      <c r="C20" s="28"/>
      <c r="D20" s="28"/>
      <c r="E20" s="356" t="s">
        <v>5</v>
      </c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  <c r="AJ20" s="356"/>
      <c r="AK20" s="356"/>
      <c r="AL20" s="356"/>
      <c r="AM20" s="356"/>
      <c r="AN20" s="356"/>
      <c r="AO20" s="28"/>
      <c r="AP20" s="28"/>
      <c r="AQ20" s="30"/>
      <c r="BE20" s="35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50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50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7">
        <f>ROUND(AG51,2)</f>
        <v>0</v>
      </c>
      <c r="AL23" s="358"/>
      <c r="AM23" s="358"/>
      <c r="AN23" s="358"/>
      <c r="AO23" s="358"/>
      <c r="AP23" s="41"/>
      <c r="AQ23" s="44"/>
      <c r="BE23" s="350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50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9" t="s">
        <v>46</v>
      </c>
      <c r="M25" s="359"/>
      <c r="N25" s="359"/>
      <c r="O25" s="359"/>
      <c r="P25" s="41"/>
      <c r="Q25" s="41"/>
      <c r="R25" s="41"/>
      <c r="S25" s="41"/>
      <c r="T25" s="41"/>
      <c r="U25" s="41"/>
      <c r="V25" s="41"/>
      <c r="W25" s="359" t="s">
        <v>47</v>
      </c>
      <c r="X25" s="359"/>
      <c r="Y25" s="359"/>
      <c r="Z25" s="359"/>
      <c r="AA25" s="359"/>
      <c r="AB25" s="359"/>
      <c r="AC25" s="359"/>
      <c r="AD25" s="359"/>
      <c r="AE25" s="359"/>
      <c r="AF25" s="41"/>
      <c r="AG25" s="41"/>
      <c r="AH25" s="41"/>
      <c r="AI25" s="41"/>
      <c r="AJ25" s="41"/>
      <c r="AK25" s="359" t="s">
        <v>48</v>
      </c>
      <c r="AL25" s="359"/>
      <c r="AM25" s="359"/>
      <c r="AN25" s="359"/>
      <c r="AO25" s="359"/>
      <c r="AP25" s="41"/>
      <c r="AQ25" s="44"/>
      <c r="BE25" s="350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42">
        <v>0.21</v>
      </c>
      <c r="M26" s="343"/>
      <c r="N26" s="343"/>
      <c r="O26" s="343"/>
      <c r="P26" s="47"/>
      <c r="Q26" s="47"/>
      <c r="R26" s="47"/>
      <c r="S26" s="47"/>
      <c r="T26" s="47"/>
      <c r="U26" s="47"/>
      <c r="V26" s="47"/>
      <c r="W26" s="344">
        <f>ROUND(AZ51,2)</f>
        <v>0</v>
      </c>
      <c r="X26" s="343"/>
      <c r="Y26" s="343"/>
      <c r="Z26" s="343"/>
      <c r="AA26" s="343"/>
      <c r="AB26" s="343"/>
      <c r="AC26" s="343"/>
      <c r="AD26" s="343"/>
      <c r="AE26" s="343"/>
      <c r="AF26" s="47"/>
      <c r="AG26" s="47"/>
      <c r="AH26" s="47"/>
      <c r="AI26" s="47"/>
      <c r="AJ26" s="47"/>
      <c r="AK26" s="344">
        <f>ROUND(AV51,2)</f>
        <v>0</v>
      </c>
      <c r="AL26" s="343"/>
      <c r="AM26" s="343"/>
      <c r="AN26" s="343"/>
      <c r="AO26" s="343"/>
      <c r="AP26" s="47"/>
      <c r="AQ26" s="49"/>
      <c r="BE26" s="350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42">
        <v>0.15</v>
      </c>
      <c r="M27" s="343"/>
      <c r="N27" s="343"/>
      <c r="O27" s="343"/>
      <c r="P27" s="47"/>
      <c r="Q27" s="47"/>
      <c r="R27" s="47"/>
      <c r="S27" s="47"/>
      <c r="T27" s="47"/>
      <c r="U27" s="47"/>
      <c r="V27" s="47"/>
      <c r="W27" s="344">
        <f>ROUND(BA51,2)</f>
        <v>0</v>
      </c>
      <c r="X27" s="343"/>
      <c r="Y27" s="343"/>
      <c r="Z27" s="343"/>
      <c r="AA27" s="343"/>
      <c r="AB27" s="343"/>
      <c r="AC27" s="343"/>
      <c r="AD27" s="343"/>
      <c r="AE27" s="343"/>
      <c r="AF27" s="47"/>
      <c r="AG27" s="47"/>
      <c r="AH27" s="47"/>
      <c r="AI27" s="47"/>
      <c r="AJ27" s="47"/>
      <c r="AK27" s="344">
        <f>ROUND(AW51,2)</f>
        <v>0</v>
      </c>
      <c r="AL27" s="343"/>
      <c r="AM27" s="343"/>
      <c r="AN27" s="343"/>
      <c r="AO27" s="343"/>
      <c r="AP27" s="47"/>
      <c r="AQ27" s="49"/>
      <c r="BE27" s="350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42">
        <v>0.21</v>
      </c>
      <c r="M28" s="343"/>
      <c r="N28" s="343"/>
      <c r="O28" s="343"/>
      <c r="P28" s="47"/>
      <c r="Q28" s="47"/>
      <c r="R28" s="47"/>
      <c r="S28" s="47"/>
      <c r="T28" s="47"/>
      <c r="U28" s="47"/>
      <c r="V28" s="47"/>
      <c r="W28" s="344">
        <f>ROUND(BB51,2)</f>
        <v>0</v>
      </c>
      <c r="X28" s="343"/>
      <c r="Y28" s="343"/>
      <c r="Z28" s="343"/>
      <c r="AA28" s="343"/>
      <c r="AB28" s="343"/>
      <c r="AC28" s="343"/>
      <c r="AD28" s="343"/>
      <c r="AE28" s="343"/>
      <c r="AF28" s="47"/>
      <c r="AG28" s="47"/>
      <c r="AH28" s="47"/>
      <c r="AI28" s="47"/>
      <c r="AJ28" s="47"/>
      <c r="AK28" s="344">
        <v>0</v>
      </c>
      <c r="AL28" s="343"/>
      <c r="AM28" s="343"/>
      <c r="AN28" s="343"/>
      <c r="AO28" s="343"/>
      <c r="AP28" s="47"/>
      <c r="AQ28" s="49"/>
      <c r="BE28" s="350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42">
        <v>0.15</v>
      </c>
      <c r="M29" s="343"/>
      <c r="N29" s="343"/>
      <c r="O29" s="343"/>
      <c r="P29" s="47"/>
      <c r="Q29" s="47"/>
      <c r="R29" s="47"/>
      <c r="S29" s="47"/>
      <c r="T29" s="47"/>
      <c r="U29" s="47"/>
      <c r="V29" s="47"/>
      <c r="W29" s="344">
        <f>ROUND(BC51,2)</f>
        <v>0</v>
      </c>
      <c r="X29" s="343"/>
      <c r="Y29" s="343"/>
      <c r="Z29" s="343"/>
      <c r="AA29" s="343"/>
      <c r="AB29" s="343"/>
      <c r="AC29" s="343"/>
      <c r="AD29" s="343"/>
      <c r="AE29" s="343"/>
      <c r="AF29" s="47"/>
      <c r="AG29" s="47"/>
      <c r="AH29" s="47"/>
      <c r="AI29" s="47"/>
      <c r="AJ29" s="47"/>
      <c r="AK29" s="344">
        <v>0</v>
      </c>
      <c r="AL29" s="343"/>
      <c r="AM29" s="343"/>
      <c r="AN29" s="343"/>
      <c r="AO29" s="343"/>
      <c r="AP29" s="47"/>
      <c r="AQ29" s="49"/>
      <c r="BE29" s="350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42">
        <v>0</v>
      </c>
      <c r="M30" s="343"/>
      <c r="N30" s="343"/>
      <c r="O30" s="343"/>
      <c r="P30" s="47"/>
      <c r="Q30" s="47"/>
      <c r="R30" s="47"/>
      <c r="S30" s="47"/>
      <c r="T30" s="47"/>
      <c r="U30" s="47"/>
      <c r="V30" s="47"/>
      <c r="W30" s="344">
        <f>ROUND(BD51,2)</f>
        <v>0</v>
      </c>
      <c r="X30" s="343"/>
      <c r="Y30" s="343"/>
      <c r="Z30" s="343"/>
      <c r="AA30" s="343"/>
      <c r="AB30" s="343"/>
      <c r="AC30" s="343"/>
      <c r="AD30" s="343"/>
      <c r="AE30" s="343"/>
      <c r="AF30" s="47"/>
      <c r="AG30" s="47"/>
      <c r="AH30" s="47"/>
      <c r="AI30" s="47"/>
      <c r="AJ30" s="47"/>
      <c r="AK30" s="344">
        <v>0</v>
      </c>
      <c r="AL30" s="343"/>
      <c r="AM30" s="343"/>
      <c r="AN30" s="343"/>
      <c r="AO30" s="343"/>
      <c r="AP30" s="47"/>
      <c r="AQ30" s="49"/>
      <c r="BE30" s="350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50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45" t="s">
        <v>57</v>
      </c>
      <c r="Y32" s="346"/>
      <c r="Z32" s="346"/>
      <c r="AA32" s="346"/>
      <c r="AB32" s="346"/>
      <c r="AC32" s="52"/>
      <c r="AD32" s="52"/>
      <c r="AE32" s="52"/>
      <c r="AF32" s="52"/>
      <c r="AG32" s="52"/>
      <c r="AH32" s="52"/>
      <c r="AI32" s="52"/>
      <c r="AJ32" s="52"/>
      <c r="AK32" s="347">
        <f>SUM(AK23:AK30)</f>
        <v>0</v>
      </c>
      <c r="AL32" s="346"/>
      <c r="AM32" s="346"/>
      <c r="AN32" s="346"/>
      <c r="AO32" s="348"/>
      <c r="AP32" s="50"/>
      <c r="AQ32" s="54"/>
      <c r="BE32" s="350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2016-10-26/Hum</v>
      </c>
      <c r="AR41" s="61"/>
    </row>
    <row r="42" spans="2:56" s="4" customFormat="1" ht="36.950000000000003" customHeight="1">
      <c r="B42" s="63"/>
      <c r="C42" s="64" t="s">
        <v>19</v>
      </c>
      <c r="L42" s="330" t="str">
        <f>K6</f>
        <v>Školní statek Humpolec- dostavba budov v areálu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25</v>
      </c>
      <c r="L44" s="65" t="str">
        <f>IF(K8="","",K8)</f>
        <v>Humpolec</v>
      </c>
      <c r="AI44" s="62" t="s">
        <v>27</v>
      </c>
      <c r="AM44" s="332" t="str">
        <f>IF(AN8= "","",AN8)</f>
        <v>26. 10. 2016</v>
      </c>
      <c r="AN44" s="332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31</v>
      </c>
      <c r="L46" s="3" t="str">
        <f>IF(E11= "","",E11)</f>
        <v>Kraj Vysočina,Jihlava,Žižkova57/1882,PSČ 58733</v>
      </c>
      <c r="AI46" s="62" t="s">
        <v>39</v>
      </c>
      <c r="AM46" s="333" t="str">
        <f>IF(E17="","",E17)</f>
        <v>AG Kolmplet s.r.o</v>
      </c>
      <c r="AN46" s="333"/>
      <c r="AO46" s="333"/>
      <c r="AP46" s="333"/>
      <c r="AR46" s="40"/>
      <c r="AS46" s="334" t="s">
        <v>59</v>
      </c>
      <c r="AT46" s="335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37</v>
      </c>
      <c r="L47" s="3" t="str">
        <f>IF(E14= "Vyplň údaj","",E14)</f>
        <v/>
      </c>
      <c r="AR47" s="40"/>
      <c r="AS47" s="336"/>
      <c r="AT47" s="337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6"/>
      <c r="AT48" s="337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8" t="s">
        <v>60</v>
      </c>
      <c r="D49" s="339"/>
      <c r="E49" s="339"/>
      <c r="F49" s="339"/>
      <c r="G49" s="339"/>
      <c r="H49" s="70"/>
      <c r="I49" s="340" t="s">
        <v>61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62</v>
      </c>
      <c r="AH49" s="339"/>
      <c r="AI49" s="339"/>
      <c r="AJ49" s="339"/>
      <c r="AK49" s="339"/>
      <c r="AL49" s="339"/>
      <c r="AM49" s="339"/>
      <c r="AN49" s="340" t="s">
        <v>63</v>
      </c>
      <c r="AO49" s="339"/>
      <c r="AP49" s="339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8">
        <f>ROUND(SUM(AG52:AG54),2)</f>
        <v>0</v>
      </c>
      <c r="AH51" s="328"/>
      <c r="AI51" s="328"/>
      <c r="AJ51" s="328"/>
      <c r="AK51" s="328"/>
      <c r="AL51" s="328"/>
      <c r="AM51" s="328"/>
      <c r="AN51" s="329">
        <f>SUM(AG51,AT51)</f>
        <v>0</v>
      </c>
      <c r="AO51" s="329"/>
      <c r="AP51" s="329"/>
      <c r="AQ51" s="78" t="s">
        <v>5</v>
      </c>
      <c r="AR51" s="63"/>
      <c r="AS51" s="79">
        <f>ROUND(SUM(AS52:AS54),2)</f>
        <v>0</v>
      </c>
      <c r="AT51" s="80">
        <f>ROUND(SUM(AV51:AW51),2)</f>
        <v>0</v>
      </c>
      <c r="AU51" s="81">
        <f>ROUND(SUM(AU52:AU54),5)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ROUND(SUM(AZ52:AZ54),2)</f>
        <v>0</v>
      </c>
      <c r="BA51" s="80">
        <f>ROUND(SUM(BA52:BA54),2)</f>
        <v>0</v>
      </c>
      <c r="BB51" s="80">
        <f>ROUND(SUM(BB52:BB54),2)</f>
        <v>0</v>
      </c>
      <c r="BC51" s="80">
        <f>ROUND(SUM(BC52:BC54),2)</f>
        <v>0</v>
      </c>
      <c r="BD51" s="82">
        <f>ROUND(SUM(BD52:BD54),2)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63" customHeight="1">
      <c r="A52" s="84" t="s">
        <v>83</v>
      </c>
      <c r="B52" s="85"/>
      <c r="C52" s="86"/>
      <c r="D52" s="327" t="s">
        <v>84</v>
      </c>
      <c r="E52" s="327"/>
      <c r="F52" s="327"/>
      <c r="G52" s="327"/>
      <c r="H52" s="327"/>
      <c r="I52" s="87"/>
      <c r="J52" s="327" t="s">
        <v>85</v>
      </c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25">
        <f>'2016-10-26-Hum1 - SO 01 -...'!J27</f>
        <v>0</v>
      </c>
      <c r="AH52" s="326"/>
      <c r="AI52" s="326"/>
      <c r="AJ52" s="326"/>
      <c r="AK52" s="326"/>
      <c r="AL52" s="326"/>
      <c r="AM52" s="326"/>
      <c r="AN52" s="325">
        <f>SUM(AG52,AT52)</f>
        <v>0</v>
      </c>
      <c r="AO52" s="326"/>
      <c r="AP52" s="326"/>
      <c r="AQ52" s="88" t="s">
        <v>86</v>
      </c>
      <c r="AR52" s="85"/>
      <c r="AS52" s="89">
        <v>0</v>
      </c>
      <c r="AT52" s="90">
        <f>ROUND(SUM(AV52:AW52),2)</f>
        <v>0</v>
      </c>
      <c r="AU52" s="91">
        <f>'2016-10-26-Hum1 - SO 01 -...'!P107</f>
        <v>0</v>
      </c>
      <c r="AV52" s="90">
        <f>'2016-10-26-Hum1 - SO 01 -...'!J30</f>
        <v>0</v>
      </c>
      <c r="AW52" s="90">
        <f>'2016-10-26-Hum1 - SO 01 -...'!J31</f>
        <v>0</v>
      </c>
      <c r="AX52" s="90">
        <f>'2016-10-26-Hum1 - SO 01 -...'!J32</f>
        <v>0</v>
      </c>
      <c r="AY52" s="90">
        <f>'2016-10-26-Hum1 - SO 01 -...'!J33</f>
        <v>0</v>
      </c>
      <c r="AZ52" s="90">
        <f>'2016-10-26-Hum1 - SO 01 -...'!F30</f>
        <v>0</v>
      </c>
      <c r="BA52" s="90">
        <f>'2016-10-26-Hum1 - SO 01 -...'!F31</f>
        <v>0</v>
      </c>
      <c r="BB52" s="90">
        <f>'2016-10-26-Hum1 - SO 01 -...'!F32</f>
        <v>0</v>
      </c>
      <c r="BC52" s="90">
        <f>'2016-10-26-Hum1 - SO 01 -...'!F33</f>
        <v>0</v>
      </c>
      <c r="BD52" s="92">
        <f>'2016-10-26-Hum1 - SO 01 -...'!F34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63" customHeight="1">
      <c r="A53" s="84" t="s">
        <v>83</v>
      </c>
      <c r="B53" s="85"/>
      <c r="C53" s="86"/>
      <c r="D53" s="327" t="s">
        <v>89</v>
      </c>
      <c r="E53" s="327"/>
      <c r="F53" s="327"/>
      <c r="G53" s="327"/>
      <c r="H53" s="327"/>
      <c r="I53" s="87"/>
      <c r="J53" s="327" t="s">
        <v>90</v>
      </c>
      <c r="K53" s="327"/>
      <c r="L53" s="327"/>
      <c r="M53" s="327"/>
      <c r="N53" s="327"/>
      <c r="O53" s="327"/>
      <c r="P53" s="327"/>
      <c r="Q53" s="327"/>
      <c r="R53" s="327"/>
      <c r="S53" s="327"/>
      <c r="T53" s="327"/>
      <c r="U53" s="327"/>
      <c r="V53" s="327"/>
      <c r="W53" s="327"/>
      <c r="X53" s="327"/>
      <c r="Y53" s="327"/>
      <c r="Z53" s="327"/>
      <c r="AA53" s="327"/>
      <c r="AB53" s="327"/>
      <c r="AC53" s="327"/>
      <c r="AD53" s="327"/>
      <c r="AE53" s="327"/>
      <c r="AF53" s="327"/>
      <c r="AG53" s="325">
        <f>'2016-10-26-Hum2 - SO 02 -...'!J27</f>
        <v>0</v>
      </c>
      <c r="AH53" s="326"/>
      <c r="AI53" s="326"/>
      <c r="AJ53" s="326"/>
      <c r="AK53" s="326"/>
      <c r="AL53" s="326"/>
      <c r="AM53" s="326"/>
      <c r="AN53" s="325">
        <f>SUM(AG53,AT53)</f>
        <v>0</v>
      </c>
      <c r="AO53" s="326"/>
      <c r="AP53" s="326"/>
      <c r="AQ53" s="88" t="s">
        <v>86</v>
      </c>
      <c r="AR53" s="85"/>
      <c r="AS53" s="89">
        <v>0</v>
      </c>
      <c r="AT53" s="90">
        <f>ROUND(SUM(AV53:AW53),2)</f>
        <v>0</v>
      </c>
      <c r="AU53" s="91">
        <f>'2016-10-26-Hum2 - SO 02 -...'!P79</f>
        <v>0</v>
      </c>
      <c r="AV53" s="90">
        <f>'2016-10-26-Hum2 - SO 02 -...'!J30</f>
        <v>0</v>
      </c>
      <c r="AW53" s="90">
        <f>'2016-10-26-Hum2 - SO 02 -...'!J31</f>
        <v>0</v>
      </c>
      <c r="AX53" s="90">
        <f>'2016-10-26-Hum2 - SO 02 -...'!J32</f>
        <v>0</v>
      </c>
      <c r="AY53" s="90">
        <f>'2016-10-26-Hum2 - SO 02 -...'!J33</f>
        <v>0</v>
      </c>
      <c r="AZ53" s="90">
        <f>'2016-10-26-Hum2 - SO 02 -...'!F30</f>
        <v>0</v>
      </c>
      <c r="BA53" s="90">
        <f>'2016-10-26-Hum2 - SO 02 -...'!F31</f>
        <v>0</v>
      </c>
      <c r="BB53" s="90">
        <f>'2016-10-26-Hum2 - SO 02 -...'!F32</f>
        <v>0</v>
      </c>
      <c r="BC53" s="90">
        <f>'2016-10-26-Hum2 - SO 02 -...'!F33</f>
        <v>0</v>
      </c>
      <c r="BD53" s="92">
        <f>'2016-10-26-Hum2 - SO 02 -...'!F34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47.25" customHeight="1">
      <c r="A54" s="84" t="s">
        <v>83</v>
      </c>
      <c r="B54" s="85"/>
      <c r="C54" s="86"/>
      <c r="D54" s="327" t="s">
        <v>92</v>
      </c>
      <c r="E54" s="327"/>
      <c r="F54" s="327"/>
      <c r="G54" s="327"/>
      <c r="H54" s="327"/>
      <c r="I54" s="87"/>
      <c r="J54" s="327" t="s">
        <v>93</v>
      </c>
      <c r="K54" s="327"/>
      <c r="L54" s="327"/>
      <c r="M54" s="327"/>
      <c r="N54" s="327"/>
      <c r="O54" s="327"/>
      <c r="P54" s="327"/>
      <c r="Q54" s="327"/>
      <c r="R54" s="327"/>
      <c r="S54" s="327"/>
      <c r="T54" s="327"/>
      <c r="U54" s="327"/>
      <c r="V54" s="327"/>
      <c r="W54" s="327"/>
      <c r="X54" s="327"/>
      <c r="Y54" s="327"/>
      <c r="Z54" s="327"/>
      <c r="AA54" s="327"/>
      <c r="AB54" s="327"/>
      <c r="AC54" s="327"/>
      <c r="AD54" s="327"/>
      <c r="AE54" s="327"/>
      <c r="AF54" s="327"/>
      <c r="AG54" s="325">
        <f>'2017-06-27-Hum - VON - Šk...'!J27</f>
        <v>0</v>
      </c>
      <c r="AH54" s="326"/>
      <c r="AI54" s="326"/>
      <c r="AJ54" s="326"/>
      <c r="AK54" s="326"/>
      <c r="AL54" s="326"/>
      <c r="AM54" s="326"/>
      <c r="AN54" s="325">
        <f>SUM(AG54,AT54)</f>
        <v>0</v>
      </c>
      <c r="AO54" s="326"/>
      <c r="AP54" s="326"/>
      <c r="AQ54" s="88" t="s">
        <v>86</v>
      </c>
      <c r="AR54" s="85"/>
      <c r="AS54" s="94">
        <v>0</v>
      </c>
      <c r="AT54" s="95">
        <f>ROUND(SUM(AV54:AW54),2)</f>
        <v>0</v>
      </c>
      <c r="AU54" s="96">
        <f>'2017-06-27-Hum - VON - Šk...'!P79</f>
        <v>0</v>
      </c>
      <c r="AV54" s="95">
        <f>'2017-06-27-Hum - VON - Šk...'!J30</f>
        <v>0</v>
      </c>
      <c r="AW54" s="95">
        <f>'2017-06-27-Hum - VON - Šk...'!J31</f>
        <v>0</v>
      </c>
      <c r="AX54" s="95">
        <f>'2017-06-27-Hum - VON - Šk...'!J32</f>
        <v>0</v>
      </c>
      <c r="AY54" s="95">
        <f>'2017-06-27-Hum - VON - Šk...'!J33</f>
        <v>0</v>
      </c>
      <c r="AZ54" s="95">
        <f>'2017-06-27-Hum - VON - Šk...'!F30</f>
        <v>0</v>
      </c>
      <c r="BA54" s="95">
        <f>'2017-06-27-Hum - VON - Šk...'!F31</f>
        <v>0</v>
      </c>
      <c r="BB54" s="95">
        <f>'2017-06-27-Hum - VON - Šk...'!F32</f>
        <v>0</v>
      </c>
      <c r="BC54" s="95">
        <f>'2017-06-27-Hum - VON - Šk...'!F33</f>
        <v>0</v>
      </c>
      <c r="BD54" s="97">
        <f>'2017-06-27-Hum - VON - Šk...'!F34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1" customFormat="1" ht="30" customHeight="1">
      <c r="B55" s="40"/>
      <c r="AR55" s="4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40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2016-10-26-Hum1 - SO 01 -...'!C2" display="/"/>
    <hyperlink ref="A53" location="'2016-10-26-Hum2 - SO 02 -...'!C2" display="/"/>
    <hyperlink ref="A54" location="'2017-06-27-Hum - VON - Š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60"/>
  <sheetViews>
    <sheetView showGridLines="0" tabSelected="1" workbookViewId="0">
      <pane ySplit="1" topLeftCell="A258" activePane="bottomLeft" state="frozen"/>
      <selection pane="bottomLeft" activeCell="F409" sqref="F40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4" t="s">
        <v>96</v>
      </c>
      <c r="H1" s="364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5" t="str">
        <f>'Rekapitulace stavby'!K6</f>
        <v>Školní statek Humpolec- dostavba budov v areálu</v>
      </c>
      <c r="F7" s="366"/>
      <c r="G7" s="366"/>
      <c r="H7" s="366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7" t="s">
        <v>102</v>
      </c>
      <c r="F9" s="368"/>
      <c r="G9" s="368"/>
      <c r="H9" s="368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6" t="s">
        <v>5</v>
      </c>
      <c r="F24" s="356"/>
      <c r="G24" s="356"/>
      <c r="H24" s="356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ROUND(J107,2)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ROUND(SUM(BE107:BE459), 2)</f>
        <v>0</v>
      </c>
      <c r="G30" s="41"/>
      <c r="H30" s="41"/>
      <c r="I30" s="118">
        <v>0.21</v>
      </c>
      <c r="J30" s="117">
        <f>ROUND(ROUND((SUM(BE107:BE459)),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ROUND(SUM(BF107:BF459), 2)</f>
        <v>0</v>
      </c>
      <c r="G31" s="41"/>
      <c r="H31" s="41"/>
      <c r="I31" s="118">
        <v>0.15</v>
      </c>
      <c r="J31" s="117">
        <f>ROUND(ROUND((SUM(BF107:BF459)),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ROUND(SUM(BG107:BG459),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ROUND(SUM(BH107:BH459),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ROUND(SUM(BI107:BI459),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5" t="str">
        <f>E7</f>
        <v>Školní statek Humpolec- dostavba budov v areálu</v>
      </c>
      <c r="F45" s="366"/>
      <c r="G45" s="366"/>
      <c r="H45" s="366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7" t="str">
        <f>E9</f>
        <v>2016-10-26/Hum1 - SO 01 - Prostory pro praktické vyučování odborných předmětů</v>
      </c>
      <c r="F47" s="368"/>
      <c r="G47" s="368"/>
      <c r="H47" s="368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56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60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J107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J108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J109</f>
        <v>0</v>
      </c>
      <c r="K58" s="147"/>
    </row>
    <row r="59" spans="2:47" s="8" customFormat="1" ht="19.899999999999999" customHeight="1">
      <c r="B59" s="141"/>
      <c r="C59" s="142"/>
      <c r="D59" s="143" t="s">
        <v>110</v>
      </c>
      <c r="E59" s="144"/>
      <c r="F59" s="144"/>
      <c r="G59" s="144"/>
      <c r="H59" s="144"/>
      <c r="I59" s="145"/>
      <c r="J59" s="146">
        <f>J121</f>
        <v>0</v>
      </c>
      <c r="K59" s="147"/>
    </row>
    <row r="60" spans="2:47" s="8" customFormat="1" ht="19.899999999999999" customHeight="1">
      <c r="B60" s="141"/>
      <c r="C60" s="142"/>
      <c r="D60" s="143" t="s">
        <v>111</v>
      </c>
      <c r="E60" s="144"/>
      <c r="F60" s="144"/>
      <c r="G60" s="144"/>
      <c r="H60" s="144"/>
      <c r="I60" s="145"/>
      <c r="J60" s="146">
        <f>J127</f>
        <v>0</v>
      </c>
      <c r="K60" s="147"/>
    </row>
    <row r="61" spans="2:47" s="8" customFormat="1" ht="19.899999999999999" customHeight="1">
      <c r="B61" s="141"/>
      <c r="C61" s="142"/>
      <c r="D61" s="143" t="s">
        <v>112</v>
      </c>
      <c r="E61" s="144"/>
      <c r="F61" s="144"/>
      <c r="G61" s="144"/>
      <c r="H61" s="144"/>
      <c r="I61" s="145"/>
      <c r="J61" s="146">
        <f>J147</f>
        <v>0</v>
      </c>
      <c r="K61" s="147"/>
    </row>
    <row r="62" spans="2:47" s="8" customFormat="1" ht="19.899999999999999" customHeight="1">
      <c r="B62" s="141"/>
      <c r="C62" s="142"/>
      <c r="D62" s="143" t="s">
        <v>113</v>
      </c>
      <c r="E62" s="144"/>
      <c r="F62" s="144"/>
      <c r="G62" s="144"/>
      <c r="H62" s="144"/>
      <c r="I62" s="145"/>
      <c r="J62" s="146">
        <f>J161</f>
        <v>0</v>
      </c>
      <c r="K62" s="147"/>
    </row>
    <row r="63" spans="2:47" s="8" customFormat="1" ht="19.899999999999999" customHeight="1">
      <c r="B63" s="141"/>
      <c r="C63" s="142"/>
      <c r="D63" s="143" t="s">
        <v>114</v>
      </c>
      <c r="E63" s="144"/>
      <c r="F63" s="144"/>
      <c r="G63" s="144"/>
      <c r="H63" s="144"/>
      <c r="I63" s="145"/>
      <c r="J63" s="146">
        <f>J166</f>
        <v>0</v>
      </c>
      <c r="K63" s="147"/>
    </row>
    <row r="64" spans="2:47" s="8" customFormat="1" ht="19.899999999999999" customHeight="1">
      <c r="B64" s="141"/>
      <c r="C64" s="142"/>
      <c r="D64" s="143" t="s">
        <v>115</v>
      </c>
      <c r="E64" s="144"/>
      <c r="F64" s="144"/>
      <c r="G64" s="144"/>
      <c r="H64" s="144"/>
      <c r="I64" s="145"/>
      <c r="J64" s="146">
        <f>J224</f>
        <v>0</v>
      </c>
      <c r="K64" s="147"/>
    </row>
    <row r="65" spans="2:11" s="8" customFormat="1" ht="19.899999999999999" customHeight="1">
      <c r="B65" s="141"/>
      <c r="C65" s="142"/>
      <c r="D65" s="143" t="s">
        <v>116</v>
      </c>
      <c r="E65" s="144"/>
      <c r="F65" s="144"/>
      <c r="G65" s="144"/>
      <c r="H65" s="144"/>
      <c r="I65" s="145"/>
      <c r="J65" s="146">
        <f>J271</f>
        <v>0</v>
      </c>
      <c r="K65" s="147"/>
    </row>
    <row r="66" spans="2:11" s="8" customFormat="1" ht="19.899999999999999" customHeight="1">
      <c r="B66" s="141"/>
      <c r="C66" s="142"/>
      <c r="D66" s="143" t="s">
        <v>117</v>
      </c>
      <c r="E66" s="144"/>
      <c r="F66" s="144"/>
      <c r="G66" s="144"/>
      <c r="H66" s="144"/>
      <c r="I66" s="145"/>
      <c r="J66" s="146">
        <f>J279</f>
        <v>0</v>
      </c>
      <c r="K66" s="147"/>
    </row>
    <row r="67" spans="2:11" s="7" customFormat="1" ht="24.95" customHeight="1">
      <c r="B67" s="134"/>
      <c r="C67" s="135"/>
      <c r="D67" s="136" t="s">
        <v>118</v>
      </c>
      <c r="E67" s="137"/>
      <c r="F67" s="137"/>
      <c r="G67" s="137"/>
      <c r="H67" s="137"/>
      <c r="I67" s="138"/>
      <c r="J67" s="139">
        <f>J281</f>
        <v>0</v>
      </c>
      <c r="K67" s="140"/>
    </row>
    <row r="68" spans="2:11" s="8" customFormat="1" ht="19.899999999999999" customHeight="1">
      <c r="B68" s="141"/>
      <c r="C68" s="142"/>
      <c r="D68" s="143" t="s">
        <v>119</v>
      </c>
      <c r="E68" s="144"/>
      <c r="F68" s="144"/>
      <c r="G68" s="144"/>
      <c r="H68" s="144"/>
      <c r="I68" s="145"/>
      <c r="J68" s="146">
        <f>J282</f>
        <v>0</v>
      </c>
      <c r="K68" s="147"/>
    </row>
    <row r="69" spans="2:11" s="8" customFormat="1" ht="19.899999999999999" customHeight="1">
      <c r="B69" s="141"/>
      <c r="C69" s="142"/>
      <c r="D69" s="143" t="s">
        <v>120</v>
      </c>
      <c r="E69" s="144"/>
      <c r="F69" s="144"/>
      <c r="G69" s="144"/>
      <c r="H69" s="144"/>
      <c r="I69" s="145"/>
      <c r="J69" s="146">
        <f>J292</f>
        <v>0</v>
      </c>
      <c r="K69" s="147"/>
    </row>
    <row r="70" spans="2:11" s="8" customFormat="1" ht="19.899999999999999" customHeight="1">
      <c r="B70" s="141"/>
      <c r="C70" s="142"/>
      <c r="D70" s="143" t="s">
        <v>121</v>
      </c>
      <c r="E70" s="144"/>
      <c r="F70" s="144"/>
      <c r="G70" s="144"/>
      <c r="H70" s="144"/>
      <c r="I70" s="145"/>
      <c r="J70" s="146">
        <f>J300</f>
        <v>0</v>
      </c>
      <c r="K70" s="147"/>
    </row>
    <row r="71" spans="2:11" s="8" customFormat="1" ht="19.899999999999999" customHeight="1">
      <c r="B71" s="141"/>
      <c r="C71" s="142"/>
      <c r="D71" s="143" t="s">
        <v>122</v>
      </c>
      <c r="E71" s="144"/>
      <c r="F71" s="144"/>
      <c r="G71" s="144"/>
      <c r="H71" s="144"/>
      <c r="I71" s="145"/>
      <c r="J71" s="146">
        <f>J304</f>
        <v>0</v>
      </c>
      <c r="K71" s="147"/>
    </row>
    <row r="72" spans="2:11" s="8" customFormat="1" ht="19.899999999999999" customHeight="1">
      <c r="B72" s="141"/>
      <c r="C72" s="142"/>
      <c r="D72" s="143" t="s">
        <v>123</v>
      </c>
      <c r="E72" s="144"/>
      <c r="F72" s="144"/>
      <c r="G72" s="144"/>
      <c r="H72" s="144"/>
      <c r="I72" s="145"/>
      <c r="J72" s="146">
        <f>J317</f>
        <v>0</v>
      </c>
      <c r="K72" s="147"/>
    </row>
    <row r="73" spans="2:11" s="8" customFormat="1" ht="19.899999999999999" customHeight="1">
      <c r="B73" s="141"/>
      <c r="C73" s="142"/>
      <c r="D73" s="143" t="s">
        <v>124</v>
      </c>
      <c r="E73" s="144"/>
      <c r="F73" s="144"/>
      <c r="G73" s="144"/>
      <c r="H73" s="144"/>
      <c r="I73" s="145"/>
      <c r="J73" s="146">
        <f>J325</f>
        <v>0</v>
      </c>
      <c r="K73" s="147"/>
    </row>
    <row r="74" spans="2:11" s="8" customFormat="1" ht="19.899999999999999" customHeight="1">
      <c r="B74" s="141"/>
      <c r="C74" s="142"/>
      <c r="D74" s="143" t="s">
        <v>125</v>
      </c>
      <c r="E74" s="144"/>
      <c r="F74" s="144"/>
      <c r="G74" s="144"/>
      <c r="H74" s="144"/>
      <c r="I74" s="145"/>
      <c r="J74" s="146">
        <f>J330</f>
        <v>0</v>
      </c>
      <c r="K74" s="147"/>
    </row>
    <row r="75" spans="2:11" s="8" customFormat="1" ht="19.899999999999999" customHeight="1">
      <c r="B75" s="141"/>
      <c r="C75" s="142"/>
      <c r="D75" s="143" t="s">
        <v>126</v>
      </c>
      <c r="E75" s="144"/>
      <c r="F75" s="144"/>
      <c r="G75" s="144"/>
      <c r="H75" s="144"/>
      <c r="I75" s="145"/>
      <c r="J75" s="146">
        <f>J333</f>
        <v>0</v>
      </c>
      <c r="K75" s="147"/>
    </row>
    <row r="76" spans="2:11" s="8" customFormat="1" ht="19.899999999999999" customHeight="1">
      <c r="B76" s="141"/>
      <c r="C76" s="142"/>
      <c r="D76" s="143" t="s">
        <v>127</v>
      </c>
      <c r="E76" s="144"/>
      <c r="F76" s="144"/>
      <c r="G76" s="144"/>
      <c r="H76" s="144"/>
      <c r="I76" s="145"/>
      <c r="J76" s="146">
        <f>J335</f>
        <v>0</v>
      </c>
      <c r="K76" s="147"/>
    </row>
    <row r="77" spans="2:11" s="8" customFormat="1" ht="19.899999999999999" customHeight="1">
      <c r="B77" s="141"/>
      <c r="C77" s="142"/>
      <c r="D77" s="143" t="s">
        <v>128</v>
      </c>
      <c r="E77" s="144"/>
      <c r="F77" s="144"/>
      <c r="G77" s="144"/>
      <c r="H77" s="144"/>
      <c r="I77" s="145"/>
      <c r="J77" s="146">
        <f>J345</f>
        <v>0</v>
      </c>
      <c r="K77" s="147"/>
    </row>
    <row r="78" spans="2:11" s="8" customFormat="1" ht="19.899999999999999" customHeight="1">
      <c r="B78" s="141"/>
      <c r="C78" s="142"/>
      <c r="D78" s="143" t="s">
        <v>129</v>
      </c>
      <c r="E78" s="144"/>
      <c r="F78" s="144"/>
      <c r="G78" s="144"/>
      <c r="H78" s="144"/>
      <c r="I78" s="145"/>
      <c r="J78" s="146">
        <f>J347</f>
        <v>0</v>
      </c>
      <c r="K78" s="147"/>
    </row>
    <row r="79" spans="2:11" s="8" customFormat="1" ht="19.899999999999999" customHeight="1">
      <c r="B79" s="141"/>
      <c r="C79" s="142"/>
      <c r="D79" s="143" t="s">
        <v>130</v>
      </c>
      <c r="E79" s="144"/>
      <c r="F79" s="144"/>
      <c r="G79" s="144"/>
      <c r="H79" s="144"/>
      <c r="I79" s="145"/>
      <c r="J79" s="146">
        <f>J354</f>
        <v>0</v>
      </c>
      <c r="K79" s="147"/>
    </row>
    <row r="80" spans="2:11" s="8" customFormat="1" ht="19.899999999999999" customHeight="1">
      <c r="B80" s="141"/>
      <c r="C80" s="142"/>
      <c r="D80" s="143" t="s">
        <v>131</v>
      </c>
      <c r="E80" s="144"/>
      <c r="F80" s="144"/>
      <c r="G80" s="144"/>
      <c r="H80" s="144"/>
      <c r="I80" s="145"/>
      <c r="J80" s="146">
        <f>J373</f>
        <v>0</v>
      </c>
      <c r="K80" s="147"/>
    </row>
    <row r="81" spans="2:12" s="8" customFormat="1" ht="19.899999999999999" customHeight="1">
      <c r="B81" s="141"/>
      <c r="C81" s="142"/>
      <c r="D81" s="143" t="s">
        <v>132</v>
      </c>
      <c r="E81" s="144"/>
      <c r="F81" s="144"/>
      <c r="G81" s="144"/>
      <c r="H81" s="144"/>
      <c r="I81" s="145"/>
      <c r="J81" s="146">
        <f>J384</f>
        <v>0</v>
      </c>
      <c r="K81" s="147"/>
    </row>
    <row r="82" spans="2:12" s="8" customFormat="1" ht="19.899999999999999" customHeight="1">
      <c r="B82" s="141"/>
      <c r="C82" s="142"/>
      <c r="D82" s="143" t="s">
        <v>133</v>
      </c>
      <c r="E82" s="144"/>
      <c r="F82" s="144"/>
      <c r="G82" s="144"/>
      <c r="H82" s="144"/>
      <c r="I82" s="145"/>
      <c r="J82" s="146">
        <f>J411</f>
        <v>0</v>
      </c>
      <c r="K82" s="147"/>
    </row>
    <row r="83" spans="2:12" s="8" customFormat="1" ht="19.899999999999999" customHeight="1">
      <c r="B83" s="141"/>
      <c r="C83" s="142"/>
      <c r="D83" s="143" t="s">
        <v>134</v>
      </c>
      <c r="E83" s="144"/>
      <c r="F83" s="144"/>
      <c r="G83" s="144"/>
      <c r="H83" s="144"/>
      <c r="I83" s="145"/>
      <c r="J83" s="146">
        <f>J416</f>
        <v>0</v>
      </c>
      <c r="K83" s="147"/>
    </row>
    <row r="84" spans="2:12" s="8" customFormat="1" ht="19.899999999999999" customHeight="1">
      <c r="B84" s="141"/>
      <c r="C84" s="142"/>
      <c r="D84" s="143" t="s">
        <v>135</v>
      </c>
      <c r="E84" s="144"/>
      <c r="F84" s="144"/>
      <c r="G84" s="144"/>
      <c r="H84" s="144"/>
      <c r="I84" s="145"/>
      <c r="J84" s="146">
        <f>J438</f>
        <v>0</v>
      </c>
      <c r="K84" s="147"/>
    </row>
    <row r="85" spans="2:12" s="8" customFormat="1" ht="19.899999999999999" customHeight="1">
      <c r="B85" s="141"/>
      <c r="C85" s="142"/>
      <c r="D85" s="143" t="s">
        <v>136</v>
      </c>
      <c r="E85" s="144"/>
      <c r="F85" s="144"/>
      <c r="G85" s="144"/>
      <c r="H85" s="144"/>
      <c r="I85" s="145"/>
      <c r="J85" s="146">
        <f>J444</f>
        <v>0</v>
      </c>
      <c r="K85" s="147"/>
    </row>
    <row r="86" spans="2:12" s="8" customFormat="1" ht="19.899999999999999" customHeight="1">
      <c r="B86" s="141"/>
      <c r="C86" s="142"/>
      <c r="D86" s="143" t="s">
        <v>137</v>
      </c>
      <c r="E86" s="144"/>
      <c r="F86" s="144"/>
      <c r="G86" s="144"/>
      <c r="H86" s="144"/>
      <c r="I86" s="145"/>
      <c r="J86" s="146">
        <f>J447</f>
        <v>0</v>
      </c>
      <c r="K86" s="147"/>
    </row>
    <row r="87" spans="2:12" s="8" customFormat="1" ht="19.899999999999999" customHeight="1">
      <c r="B87" s="141"/>
      <c r="C87" s="142"/>
      <c r="D87" s="143" t="s">
        <v>138</v>
      </c>
      <c r="E87" s="144"/>
      <c r="F87" s="144"/>
      <c r="G87" s="144"/>
      <c r="H87" s="144"/>
      <c r="I87" s="145"/>
      <c r="J87" s="146">
        <f>J451</f>
        <v>0</v>
      </c>
      <c r="K87" s="147"/>
    </row>
    <row r="88" spans="2:12" s="1" customFormat="1" ht="21.75" customHeight="1">
      <c r="B88" s="40"/>
      <c r="C88" s="41"/>
      <c r="D88" s="41"/>
      <c r="E88" s="41"/>
      <c r="F88" s="41"/>
      <c r="G88" s="41"/>
      <c r="H88" s="41"/>
      <c r="I88" s="105"/>
      <c r="J88" s="41"/>
      <c r="K88" s="44"/>
    </row>
    <row r="89" spans="2:12" s="1" customFormat="1" ht="6.95" customHeight="1">
      <c r="B89" s="55"/>
      <c r="C89" s="56"/>
      <c r="D89" s="56"/>
      <c r="E89" s="56"/>
      <c r="F89" s="56"/>
      <c r="G89" s="56"/>
      <c r="H89" s="56"/>
      <c r="I89" s="126"/>
      <c r="J89" s="56"/>
      <c r="K89" s="57"/>
    </row>
    <row r="93" spans="2:12" s="1" customFormat="1" ht="6.95" customHeight="1">
      <c r="B93" s="58"/>
      <c r="C93" s="59"/>
      <c r="D93" s="59"/>
      <c r="E93" s="59"/>
      <c r="F93" s="59"/>
      <c r="G93" s="59"/>
      <c r="H93" s="59"/>
      <c r="I93" s="127"/>
      <c r="J93" s="59"/>
      <c r="K93" s="59"/>
      <c r="L93" s="40"/>
    </row>
    <row r="94" spans="2:12" s="1" customFormat="1" ht="36.950000000000003" customHeight="1">
      <c r="B94" s="40"/>
      <c r="C94" s="60" t="s">
        <v>139</v>
      </c>
      <c r="L94" s="40"/>
    </row>
    <row r="95" spans="2:12" s="1" customFormat="1" ht="6.95" customHeight="1">
      <c r="B95" s="40"/>
      <c r="L95" s="40"/>
    </row>
    <row r="96" spans="2:12" s="1" customFormat="1" ht="14.45" customHeight="1">
      <c r="B96" s="40"/>
      <c r="C96" s="62" t="s">
        <v>19</v>
      </c>
      <c r="L96" s="40"/>
    </row>
    <row r="97" spans="2:65" s="1" customFormat="1" ht="16.5" customHeight="1">
      <c r="B97" s="40"/>
      <c r="E97" s="361" t="str">
        <f>E7</f>
        <v>Školní statek Humpolec- dostavba budov v areálu</v>
      </c>
      <c r="F97" s="362"/>
      <c r="G97" s="362"/>
      <c r="H97" s="362"/>
      <c r="L97" s="40"/>
    </row>
    <row r="98" spans="2:65" s="1" customFormat="1" ht="14.45" customHeight="1">
      <c r="B98" s="40"/>
      <c r="C98" s="62" t="s">
        <v>101</v>
      </c>
      <c r="L98" s="40"/>
    </row>
    <row r="99" spans="2:65" s="1" customFormat="1" ht="17.25" customHeight="1">
      <c r="B99" s="40"/>
      <c r="E99" s="330" t="str">
        <f>E9</f>
        <v>2016-10-26/Hum1 - SO 01 - Prostory pro praktické vyučování odborných předmětů</v>
      </c>
      <c r="F99" s="363"/>
      <c r="G99" s="363"/>
      <c r="H99" s="363"/>
      <c r="L99" s="40"/>
    </row>
    <row r="100" spans="2:65" s="1" customFormat="1" ht="6.95" customHeight="1">
      <c r="B100" s="40"/>
      <c r="L100" s="40"/>
    </row>
    <row r="101" spans="2:65" s="1" customFormat="1" ht="18" customHeight="1">
      <c r="B101" s="40"/>
      <c r="C101" s="62" t="s">
        <v>25</v>
      </c>
      <c r="F101" s="148" t="str">
        <f>F12</f>
        <v>Humpolec</v>
      </c>
      <c r="I101" s="149" t="s">
        <v>27</v>
      </c>
      <c r="J101" s="66" t="str">
        <f>IF(J12="","",J12)</f>
        <v>26. 10. 2016</v>
      </c>
      <c r="L101" s="40"/>
    </row>
    <row r="102" spans="2:65" s="1" customFormat="1" ht="6.95" customHeight="1">
      <c r="B102" s="40"/>
      <c r="L102" s="40"/>
    </row>
    <row r="103" spans="2:65" s="1" customFormat="1" ht="15">
      <c r="B103" s="40"/>
      <c r="C103" s="62" t="s">
        <v>31</v>
      </c>
      <c r="F103" s="148" t="str">
        <f>E15</f>
        <v>Kraj Vysočina,Jihlava,Žižkova57/1882,PSČ 58733</v>
      </c>
      <c r="I103" s="149" t="s">
        <v>39</v>
      </c>
      <c r="J103" s="148" t="str">
        <f>E21</f>
        <v>AG Kolmplet s.r.o</v>
      </c>
      <c r="L103" s="40"/>
    </row>
    <row r="104" spans="2:65" s="1" customFormat="1" ht="14.45" customHeight="1">
      <c r="B104" s="40"/>
      <c r="C104" s="62" t="s">
        <v>37</v>
      </c>
      <c r="F104" s="148" t="str">
        <f>IF(E18="","",E18)</f>
        <v/>
      </c>
      <c r="L104" s="40"/>
    </row>
    <row r="105" spans="2:65" s="1" customFormat="1" ht="10.35" customHeight="1">
      <c r="B105" s="40"/>
      <c r="L105" s="40"/>
    </row>
    <row r="106" spans="2:65" s="9" customFormat="1" ht="29.25" customHeight="1">
      <c r="B106" s="150"/>
      <c r="C106" s="151" t="s">
        <v>140</v>
      </c>
      <c r="D106" s="152" t="s">
        <v>64</v>
      </c>
      <c r="E106" s="152" t="s">
        <v>60</v>
      </c>
      <c r="F106" s="152" t="s">
        <v>141</v>
      </c>
      <c r="G106" s="152" t="s">
        <v>142</v>
      </c>
      <c r="H106" s="152" t="s">
        <v>143</v>
      </c>
      <c r="I106" s="153" t="s">
        <v>144</v>
      </c>
      <c r="J106" s="152" t="s">
        <v>105</v>
      </c>
      <c r="K106" s="154" t="s">
        <v>145</v>
      </c>
      <c r="L106" s="150"/>
      <c r="M106" s="72" t="s">
        <v>146</v>
      </c>
      <c r="N106" s="73" t="s">
        <v>49</v>
      </c>
      <c r="O106" s="73" t="s">
        <v>147</v>
      </c>
      <c r="P106" s="73" t="s">
        <v>148</v>
      </c>
      <c r="Q106" s="73" t="s">
        <v>149</v>
      </c>
      <c r="R106" s="73" t="s">
        <v>150</v>
      </c>
      <c r="S106" s="73" t="s">
        <v>151</v>
      </c>
      <c r="T106" s="74" t="s">
        <v>152</v>
      </c>
    </row>
    <row r="107" spans="2:65" s="1" customFormat="1" ht="29.25" customHeight="1">
      <c r="B107" s="40"/>
      <c r="C107" s="76" t="s">
        <v>106</v>
      </c>
      <c r="J107" s="155">
        <f>BK107</f>
        <v>0</v>
      </c>
      <c r="L107" s="40"/>
      <c r="M107" s="75"/>
      <c r="N107" s="67"/>
      <c r="O107" s="67"/>
      <c r="P107" s="156">
        <f>P108+P281</f>
        <v>0</v>
      </c>
      <c r="Q107" s="67"/>
      <c r="R107" s="156">
        <f>R108+R281</f>
        <v>608.05612156999996</v>
      </c>
      <c r="S107" s="67"/>
      <c r="T107" s="157">
        <f>T108+T281</f>
        <v>343.32742500000006</v>
      </c>
      <c r="AT107" s="23" t="s">
        <v>78</v>
      </c>
      <c r="AU107" s="23" t="s">
        <v>107</v>
      </c>
      <c r="BK107" s="158">
        <f>BK108+BK281</f>
        <v>0</v>
      </c>
    </row>
    <row r="108" spans="2:65" s="10" customFormat="1" ht="37.35" customHeight="1">
      <c r="B108" s="159"/>
      <c r="D108" s="160" t="s">
        <v>78</v>
      </c>
      <c r="E108" s="161" t="s">
        <v>153</v>
      </c>
      <c r="F108" s="161" t="s">
        <v>154</v>
      </c>
      <c r="I108" s="162"/>
      <c r="J108" s="163">
        <f>BK108</f>
        <v>0</v>
      </c>
      <c r="L108" s="159"/>
      <c r="M108" s="164"/>
      <c r="N108" s="165"/>
      <c r="O108" s="165"/>
      <c r="P108" s="166">
        <f>P109+P121+P127+P147+P161+P166+P224+P271+P279</f>
        <v>0</v>
      </c>
      <c r="Q108" s="165"/>
      <c r="R108" s="166">
        <f>R109+R121+R127+R147+R161+R166+R224+R271+R279</f>
        <v>597.76286748999996</v>
      </c>
      <c r="S108" s="165"/>
      <c r="T108" s="167">
        <f>T109+T121+T127+T147+T161+T166+T224+T271+T279</f>
        <v>339.02754300000004</v>
      </c>
      <c r="AR108" s="160" t="s">
        <v>24</v>
      </c>
      <c r="AT108" s="168" t="s">
        <v>78</v>
      </c>
      <c r="AU108" s="168" t="s">
        <v>79</v>
      </c>
      <c r="AY108" s="160" t="s">
        <v>155</v>
      </c>
      <c r="BK108" s="169">
        <f>BK109+BK121+BK127+BK147+BK161+BK166+BK224+BK271+BK279</f>
        <v>0</v>
      </c>
    </row>
    <row r="109" spans="2:65" s="10" customFormat="1" ht="19.899999999999999" customHeight="1">
      <c r="B109" s="159"/>
      <c r="D109" s="170" t="s">
        <v>78</v>
      </c>
      <c r="E109" s="171" t="s">
        <v>24</v>
      </c>
      <c r="F109" s="171" t="s">
        <v>156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SUM(P110:P120)</f>
        <v>0</v>
      </c>
      <c r="Q109" s="165"/>
      <c r="R109" s="166">
        <f>SUM(R110:R120)</f>
        <v>0</v>
      </c>
      <c r="S109" s="165"/>
      <c r="T109" s="167">
        <f>SUM(T110:T120)</f>
        <v>6.1710000000000003</v>
      </c>
      <c r="AR109" s="160" t="s">
        <v>24</v>
      </c>
      <c r="AT109" s="168" t="s">
        <v>78</v>
      </c>
      <c r="AU109" s="168" t="s">
        <v>24</v>
      </c>
      <c r="AY109" s="160" t="s">
        <v>155</v>
      </c>
      <c r="BK109" s="169">
        <f>SUM(BK110:BK120)</f>
        <v>0</v>
      </c>
    </row>
    <row r="110" spans="2:65" s="1" customFormat="1" ht="51" customHeight="1">
      <c r="B110" s="173"/>
      <c r="C110" s="174" t="s">
        <v>24</v>
      </c>
      <c r="D110" s="174" t="s">
        <v>157</v>
      </c>
      <c r="E110" s="175" t="s">
        <v>158</v>
      </c>
      <c r="F110" s="176" t="s">
        <v>159</v>
      </c>
      <c r="G110" s="177" t="s">
        <v>160</v>
      </c>
      <c r="H110" s="178">
        <v>24.2</v>
      </c>
      <c r="I110" s="179"/>
      <c r="J110" s="180">
        <f>ROUND(I110*H110,2)</f>
        <v>0</v>
      </c>
      <c r="K110" s="176" t="s">
        <v>161</v>
      </c>
      <c r="L110" s="40"/>
      <c r="M110" s="181" t="s">
        <v>5</v>
      </c>
      <c r="N110" s="182" t="s">
        <v>50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0.255</v>
      </c>
      <c r="T110" s="184">
        <f>S110*H110</f>
        <v>6.1710000000000003</v>
      </c>
      <c r="AR110" s="23" t="s">
        <v>162</v>
      </c>
      <c r="AT110" s="23" t="s">
        <v>157</v>
      </c>
      <c r="AU110" s="23" t="s">
        <v>88</v>
      </c>
      <c r="AY110" s="23" t="s">
        <v>155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162</v>
      </c>
      <c r="BM110" s="23" t="s">
        <v>163</v>
      </c>
    </row>
    <row r="111" spans="2:65" s="11" customFormat="1">
      <c r="B111" s="186"/>
      <c r="D111" s="187" t="s">
        <v>164</v>
      </c>
      <c r="E111" s="188" t="s">
        <v>5</v>
      </c>
      <c r="F111" s="189" t="s">
        <v>165</v>
      </c>
      <c r="H111" s="190">
        <v>24.2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164</v>
      </c>
      <c r="AU111" s="195" t="s">
        <v>88</v>
      </c>
      <c r="AV111" s="11" t="s">
        <v>88</v>
      </c>
      <c r="AW111" s="11" t="s">
        <v>43</v>
      </c>
      <c r="AX111" s="11" t="s">
        <v>24</v>
      </c>
      <c r="AY111" s="195" t="s">
        <v>155</v>
      </c>
    </row>
    <row r="112" spans="2:65" s="1" customFormat="1" ht="38.25" customHeight="1">
      <c r="B112" s="173"/>
      <c r="C112" s="174" t="s">
        <v>88</v>
      </c>
      <c r="D112" s="174" t="s">
        <v>157</v>
      </c>
      <c r="E112" s="175" t="s">
        <v>166</v>
      </c>
      <c r="F112" s="176" t="s">
        <v>167</v>
      </c>
      <c r="G112" s="177" t="s">
        <v>168</v>
      </c>
      <c r="H112" s="178">
        <v>3.7250000000000001</v>
      </c>
      <c r="I112" s="179"/>
      <c r="J112" s="180">
        <f>ROUND(I112*H112,2)</f>
        <v>0</v>
      </c>
      <c r="K112" s="176" t="s">
        <v>161</v>
      </c>
      <c r="L112" s="40"/>
      <c r="M112" s="181" t="s">
        <v>5</v>
      </c>
      <c r="N112" s="182" t="s">
        <v>50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162</v>
      </c>
      <c r="AT112" s="23" t="s">
        <v>157</v>
      </c>
      <c r="AU112" s="23" t="s">
        <v>88</v>
      </c>
      <c r="AY112" s="23" t="s">
        <v>155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162</v>
      </c>
      <c r="BM112" s="23" t="s">
        <v>169</v>
      </c>
    </row>
    <row r="113" spans="2:65" s="11" customFormat="1">
      <c r="B113" s="186"/>
      <c r="D113" s="187" t="s">
        <v>164</v>
      </c>
      <c r="E113" s="188" t="s">
        <v>5</v>
      </c>
      <c r="F113" s="189" t="s">
        <v>170</v>
      </c>
      <c r="H113" s="190">
        <v>3.7250000000000001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164</v>
      </c>
      <c r="AU113" s="195" t="s">
        <v>88</v>
      </c>
      <c r="AV113" s="11" t="s">
        <v>88</v>
      </c>
      <c r="AW113" s="11" t="s">
        <v>43</v>
      </c>
      <c r="AX113" s="11" t="s">
        <v>24</v>
      </c>
      <c r="AY113" s="195" t="s">
        <v>155</v>
      </c>
    </row>
    <row r="114" spans="2:65" s="1" customFormat="1" ht="38.25" customHeight="1">
      <c r="B114" s="173"/>
      <c r="C114" s="174" t="s">
        <v>171</v>
      </c>
      <c r="D114" s="174" t="s">
        <v>157</v>
      </c>
      <c r="E114" s="175" t="s">
        <v>172</v>
      </c>
      <c r="F114" s="176" t="s">
        <v>173</v>
      </c>
      <c r="G114" s="177" t="s">
        <v>168</v>
      </c>
      <c r="H114" s="178">
        <v>13.712</v>
      </c>
      <c r="I114" s="179"/>
      <c r="J114" s="180">
        <f>ROUND(I114*H114,2)</f>
        <v>0</v>
      </c>
      <c r="K114" s="176" t="s">
        <v>161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162</v>
      </c>
      <c r="AT114" s="23" t="s">
        <v>157</v>
      </c>
      <c r="AU114" s="23" t="s">
        <v>88</v>
      </c>
      <c r="AY114" s="23" t="s">
        <v>155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162</v>
      </c>
      <c r="BM114" s="23" t="s">
        <v>174</v>
      </c>
    </row>
    <row r="115" spans="2:65" s="11" customFormat="1">
      <c r="B115" s="186"/>
      <c r="D115" s="187" t="s">
        <v>164</v>
      </c>
      <c r="E115" s="188" t="s">
        <v>5</v>
      </c>
      <c r="F115" s="189" t="s">
        <v>175</v>
      </c>
      <c r="H115" s="190">
        <v>13.712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95" t="s">
        <v>164</v>
      </c>
      <c r="AU115" s="195" t="s">
        <v>88</v>
      </c>
      <c r="AV115" s="11" t="s">
        <v>88</v>
      </c>
      <c r="AW115" s="11" t="s">
        <v>43</v>
      </c>
      <c r="AX115" s="11" t="s">
        <v>24</v>
      </c>
      <c r="AY115" s="195" t="s">
        <v>155</v>
      </c>
    </row>
    <row r="116" spans="2:65" s="1" customFormat="1" ht="38.25" customHeight="1">
      <c r="B116" s="173"/>
      <c r="C116" s="174" t="s">
        <v>162</v>
      </c>
      <c r="D116" s="174" t="s">
        <v>157</v>
      </c>
      <c r="E116" s="175" t="s">
        <v>176</v>
      </c>
      <c r="F116" s="176" t="s">
        <v>177</v>
      </c>
      <c r="G116" s="177" t="s">
        <v>168</v>
      </c>
      <c r="H116" s="178">
        <v>7.6</v>
      </c>
      <c r="I116" s="179"/>
      <c r="J116" s="180">
        <f>ROUND(I116*H116,2)</f>
        <v>0</v>
      </c>
      <c r="K116" s="176" t="s">
        <v>161</v>
      </c>
      <c r="L116" s="40"/>
      <c r="M116" s="181" t="s">
        <v>5</v>
      </c>
      <c r="N116" s="182" t="s">
        <v>50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162</v>
      </c>
      <c r="AT116" s="23" t="s">
        <v>157</v>
      </c>
      <c r="AU116" s="23" t="s">
        <v>88</v>
      </c>
      <c r="AY116" s="23" t="s">
        <v>155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24</v>
      </c>
      <c r="BK116" s="185">
        <f>ROUND(I116*H116,2)</f>
        <v>0</v>
      </c>
      <c r="BL116" s="23" t="s">
        <v>162</v>
      </c>
      <c r="BM116" s="23" t="s">
        <v>178</v>
      </c>
    </row>
    <row r="117" spans="2:65" s="1" customFormat="1" ht="38.25" customHeight="1">
      <c r="B117" s="173"/>
      <c r="C117" s="174" t="s">
        <v>179</v>
      </c>
      <c r="D117" s="174" t="s">
        <v>157</v>
      </c>
      <c r="E117" s="175" t="s">
        <v>180</v>
      </c>
      <c r="F117" s="176" t="s">
        <v>181</v>
      </c>
      <c r="G117" s="177" t="s">
        <v>168</v>
      </c>
      <c r="H117" s="178">
        <v>7.6</v>
      </c>
      <c r="I117" s="179"/>
      <c r="J117" s="180">
        <f>ROUND(I117*H117,2)</f>
        <v>0</v>
      </c>
      <c r="K117" s="176" t="s">
        <v>161</v>
      </c>
      <c r="L117" s="40"/>
      <c r="M117" s="181" t="s">
        <v>5</v>
      </c>
      <c r="N117" s="182" t="s">
        <v>50</v>
      </c>
      <c r="O117" s="4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23" t="s">
        <v>162</v>
      </c>
      <c r="AT117" s="23" t="s">
        <v>157</v>
      </c>
      <c r="AU117" s="23" t="s">
        <v>88</v>
      </c>
      <c r="AY117" s="23" t="s">
        <v>155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24</v>
      </c>
      <c r="BK117" s="185">
        <f>ROUND(I117*H117,2)</f>
        <v>0</v>
      </c>
      <c r="BL117" s="23" t="s">
        <v>162</v>
      </c>
      <c r="BM117" s="23" t="s">
        <v>182</v>
      </c>
    </row>
    <row r="118" spans="2:65" s="1" customFormat="1" ht="16.5" customHeight="1">
      <c r="B118" s="173"/>
      <c r="C118" s="174" t="s">
        <v>183</v>
      </c>
      <c r="D118" s="174" t="s">
        <v>157</v>
      </c>
      <c r="E118" s="175" t="s">
        <v>184</v>
      </c>
      <c r="F118" s="176" t="s">
        <v>185</v>
      </c>
      <c r="G118" s="177" t="s">
        <v>168</v>
      </c>
      <c r="H118" s="178">
        <v>7.6</v>
      </c>
      <c r="I118" s="179"/>
      <c r="J118" s="180">
        <f>ROUND(I118*H118,2)</f>
        <v>0</v>
      </c>
      <c r="K118" s="176" t="s">
        <v>161</v>
      </c>
      <c r="L118" s="40"/>
      <c r="M118" s="181" t="s">
        <v>5</v>
      </c>
      <c r="N118" s="182" t="s">
        <v>50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162</v>
      </c>
      <c r="AT118" s="23" t="s">
        <v>157</v>
      </c>
      <c r="AU118" s="23" t="s">
        <v>88</v>
      </c>
      <c r="AY118" s="23" t="s">
        <v>155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24</v>
      </c>
      <c r="BK118" s="185">
        <f>ROUND(I118*H118,2)</f>
        <v>0</v>
      </c>
      <c r="BL118" s="23" t="s">
        <v>162</v>
      </c>
      <c r="BM118" s="23" t="s">
        <v>186</v>
      </c>
    </row>
    <row r="119" spans="2:65" s="1" customFormat="1" ht="25.5" customHeight="1">
      <c r="B119" s="173"/>
      <c r="C119" s="174" t="s">
        <v>187</v>
      </c>
      <c r="D119" s="174" t="s">
        <v>157</v>
      </c>
      <c r="E119" s="175" t="s">
        <v>188</v>
      </c>
      <c r="F119" s="176" t="s">
        <v>189</v>
      </c>
      <c r="G119" s="177" t="s">
        <v>168</v>
      </c>
      <c r="H119" s="178">
        <v>8.7119999999999997</v>
      </c>
      <c r="I119" s="179"/>
      <c r="J119" s="180">
        <f>ROUND(I119*H119,2)</f>
        <v>0</v>
      </c>
      <c r="K119" s="176" t="s">
        <v>161</v>
      </c>
      <c r="L119" s="40"/>
      <c r="M119" s="181" t="s">
        <v>5</v>
      </c>
      <c r="N119" s="182" t="s">
        <v>50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162</v>
      </c>
      <c r="AT119" s="23" t="s">
        <v>157</v>
      </c>
      <c r="AU119" s="23" t="s">
        <v>88</v>
      </c>
      <c r="AY119" s="23" t="s">
        <v>155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24</v>
      </c>
      <c r="BK119" s="185">
        <f>ROUND(I119*H119,2)</f>
        <v>0</v>
      </c>
      <c r="BL119" s="23" t="s">
        <v>162</v>
      </c>
      <c r="BM119" s="23" t="s">
        <v>190</v>
      </c>
    </row>
    <row r="120" spans="2:65" s="11" customFormat="1">
      <c r="B120" s="186"/>
      <c r="D120" s="196" t="s">
        <v>164</v>
      </c>
      <c r="E120" s="195" t="s">
        <v>5</v>
      </c>
      <c r="F120" s="197" t="s">
        <v>191</v>
      </c>
      <c r="H120" s="198">
        <v>8.7119999999999997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5" t="s">
        <v>164</v>
      </c>
      <c r="AU120" s="195" t="s">
        <v>88</v>
      </c>
      <c r="AV120" s="11" t="s">
        <v>88</v>
      </c>
      <c r="AW120" s="11" t="s">
        <v>43</v>
      </c>
      <c r="AX120" s="11" t="s">
        <v>24</v>
      </c>
      <c r="AY120" s="195" t="s">
        <v>155</v>
      </c>
    </row>
    <row r="121" spans="2:65" s="10" customFormat="1" ht="29.85" customHeight="1">
      <c r="B121" s="159"/>
      <c r="D121" s="170" t="s">
        <v>78</v>
      </c>
      <c r="E121" s="171" t="s">
        <v>88</v>
      </c>
      <c r="F121" s="171" t="s">
        <v>192</v>
      </c>
      <c r="I121" s="162"/>
      <c r="J121" s="172">
        <f>BK121</f>
        <v>0</v>
      </c>
      <c r="L121" s="159"/>
      <c r="M121" s="164"/>
      <c r="N121" s="165"/>
      <c r="O121" s="165"/>
      <c r="P121" s="166">
        <f>SUM(P122:P126)</f>
        <v>0</v>
      </c>
      <c r="Q121" s="165"/>
      <c r="R121" s="166">
        <f>SUM(R122:R126)</f>
        <v>255.76404980000001</v>
      </c>
      <c r="S121" s="165"/>
      <c r="T121" s="167">
        <f>SUM(T122:T126)</f>
        <v>0</v>
      </c>
      <c r="AR121" s="160" t="s">
        <v>24</v>
      </c>
      <c r="AT121" s="168" t="s">
        <v>78</v>
      </c>
      <c r="AU121" s="168" t="s">
        <v>24</v>
      </c>
      <c r="AY121" s="160" t="s">
        <v>155</v>
      </c>
      <c r="BK121" s="169">
        <f>SUM(BK122:BK126)</f>
        <v>0</v>
      </c>
    </row>
    <row r="122" spans="2:65" s="1" customFormat="1" ht="25.5" customHeight="1">
      <c r="B122" s="173"/>
      <c r="C122" s="174" t="s">
        <v>193</v>
      </c>
      <c r="D122" s="174" t="s">
        <v>157</v>
      </c>
      <c r="E122" s="175" t="s">
        <v>194</v>
      </c>
      <c r="F122" s="176" t="s">
        <v>195</v>
      </c>
      <c r="G122" s="177" t="s">
        <v>168</v>
      </c>
      <c r="H122" s="178">
        <v>68.055000000000007</v>
      </c>
      <c r="I122" s="179"/>
      <c r="J122" s="180">
        <f>ROUND(I122*H122,2)</f>
        <v>0</v>
      </c>
      <c r="K122" s="176" t="s">
        <v>161</v>
      </c>
      <c r="L122" s="40"/>
      <c r="M122" s="181" t="s">
        <v>5</v>
      </c>
      <c r="N122" s="182" t="s">
        <v>50</v>
      </c>
      <c r="O122" s="41"/>
      <c r="P122" s="183">
        <f>O122*H122</f>
        <v>0</v>
      </c>
      <c r="Q122" s="183">
        <v>1.98</v>
      </c>
      <c r="R122" s="183">
        <f>Q122*H122</f>
        <v>134.74890000000002</v>
      </c>
      <c r="S122" s="183">
        <v>0</v>
      </c>
      <c r="T122" s="184">
        <f>S122*H122</f>
        <v>0</v>
      </c>
      <c r="AR122" s="23" t="s">
        <v>162</v>
      </c>
      <c r="AT122" s="23" t="s">
        <v>157</v>
      </c>
      <c r="AU122" s="23" t="s">
        <v>88</v>
      </c>
      <c r="AY122" s="23" t="s">
        <v>155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24</v>
      </c>
      <c r="BK122" s="185">
        <f>ROUND(I122*H122,2)</f>
        <v>0</v>
      </c>
      <c r="BL122" s="23" t="s">
        <v>162</v>
      </c>
      <c r="BM122" s="23" t="s">
        <v>196</v>
      </c>
    </row>
    <row r="123" spans="2:65" s="11" customFormat="1">
      <c r="B123" s="186"/>
      <c r="D123" s="187" t="s">
        <v>164</v>
      </c>
      <c r="E123" s="188" t="s">
        <v>5</v>
      </c>
      <c r="F123" s="189" t="s">
        <v>197</v>
      </c>
      <c r="H123" s="190">
        <v>68.055000000000007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164</v>
      </c>
      <c r="AU123" s="195" t="s">
        <v>88</v>
      </c>
      <c r="AV123" s="11" t="s">
        <v>88</v>
      </c>
      <c r="AW123" s="11" t="s">
        <v>43</v>
      </c>
      <c r="AX123" s="11" t="s">
        <v>24</v>
      </c>
      <c r="AY123" s="195" t="s">
        <v>155</v>
      </c>
    </row>
    <row r="124" spans="2:65" s="1" customFormat="1" ht="25.5" customHeight="1">
      <c r="B124" s="173"/>
      <c r="C124" s="174" t="s">
        <v>198</v>
      </c>
      <c r="D124" s="174" t="s">
        <v>157</v>
      </c>
      <c r="E124" s="175" t="s">
        <v>199</v>
      </c>
      <c r="F124" s="176" t="s">
        <v>200</v>
      </c>
      <c r="G124" s="177" t="s">
        <v>168</v>
      </c>
      <c r="H124" s="178">
        <v>45.37</v>
      </c>
      <c r="I124" s="179"/>
      <c r="J124" s="180">
        <f>ROUND(I124*H124,2)</f>
        <v>0</v>
      </c>
      <c r="K124" s="176" t="s">
        <v>161</v>
      </c>
      <c r="L124" s="40"/>
      <c r="M124" s="181" t="s">
        <v>5</v>
      </c>
      <c r="N124" s="182" t="s">
        <v>50</v>
      </c>
      <c r="O124" s="41"/>
      <c r="P124" s="183">
        <f>O124*H124</f>
        <v>0</v>
      </c>
      <c r="Q124" s="183">
        <v>2.2563399999999998</v>
      </c>
      <c r="R124" s="183">
        <f>Q124*H124</f>
        <v>102.37014579999999</v>
      </c>
      <c r="S124" s="183">
        <v>0</v>
      </c>
      <c r="T124" s="184">
        <f>S124*H124</f>
        <v>0</v>
      </c>
      <c r="AR124" s="23" t="s">
        <v>162</v>
      </c>
      <c r="AT124" s="23" t="s">
        <v>157</v>
      </c>
      <c r="AU124" s="23" t="s">
        <v>88</v>
      </c>
      <c r="AY124" s="23" t="s">
        <v>155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24</v>
      </c>
      <c r="BK124" s="185">
        <f>ROUND(I124*H124,2)</f>
        <v>0</v>
      </c>
      <c r="BL124" s="23" t="s">
        <v>162</v>
      </c>
      <c r="BM124" s="23" t="s">
        <v>201</v>
      </c>
    </row>
    <row r="125" spans="2:65" s="11" customFormat="1">
      <c r="B125" s="186"/>
      <c r="D125" s="187" t="s">
        <v>164</v>
      </c>
      <c r="E125" s="188" t="s">
        <v>5</v>
      </c>
      <c r="F125" s="189" t="s">
        <v>202</v>
      </c>
      <c r="H125" s="190">
        <v>45.37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164</v>
      </c>
      <c r="AU125" s="195" t="s">
        <v>88</v>
      </c>
      <c r="AV125" s="11" t="s">
        <v>88</v>
      </c>
      <c r="AW125" s="11" t="s">
        <v>43</v>
      </c>
      <c r="AX125" s="11" t="s">
        <v>24</v>
      </c>
      <c r="AY125" s="195" t="s">
        <v>155</v>
      </c>
    </row>
    <row r="126" spans="2:65" s="1" customFormat="1" ht="25.5" customHeight="1">
      <c r="B126" s="173"/>
      <c r="C126" s="174" t="s">
        <v>29</v>
      </c>
      <c r="D126" s="174" t="s">
        <v>157</v>
      </c>
      <c r="E126" s="175" t="s">
        <v>203</v>
      </c>
      <c r="F126" s="176" t="s">
        <v>204</v>
      </c>
      <c r="G126" s="177" t="s">
        <v>168</v>
      </c>
      <c r="H126" s="178">
        <v>7.6</v>
      </c>
      <c r="I126" s="179"/>
      <c r="J126" s="180">
        <f>ROUND(I126*H126,2)</f>
        <v>0</v>
      </c>
      <c r="K126" s="176" t="s">
        <v>161</v>
      </c>
      <c r="L126" s="40"/>
      <c r="M126" s="181" t="s">
        <v>5</v>
      </c>
      <c r="N126" s="182" t="s">
        <v>50</v>
      </c>
      <c r="O126" s="41"/>
      <c r="P126" s="183">
        <f>O126*H126</f>
        <v>0</v>
      </c>
      <c r="Q126" s="183">
        <v>2.45329</v>
      </c>
      <c r="R126" s="183">
        <f>Q126*H126</f>
        <v>18.645004</v>
      </c>
      <c r="S126" s="183">
        <v>0</v>
      </c>
      <c r="T126" s="184">
        <f>S126*H126</f>
        <v>0</v>
      </c>
      <c r="AR126" s="23" t="s">
        <v>162</v>
      </c>
      <c r="AT126" s="23" t="s">
        <v>157</v>
      </c>
      <c r="AU126" s="23" t="s">
        <v>88</v>
      </c>
      <c r="AY126" s="23" t="s">
        <v>155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162</v>
      </c>
      <c r="BM126" s="23" t="s">
        <v>205</v>
      </c>
    </row>
    <row r="127" spans="2:65" s="10" customFormat="1" ht="29.85" customHeight="1">
      <c r="B127" s="159"/>
      <c r="D127" s="170" t="s">
        <v>78</v>
      </c>
      <c r="E127" s="171" t="s">
        <v>171</v>
      </c>
      <c r="F127" s="171" t="s">
        <v>206</v>
      </c>
      <c r="I127" s="162"/>
      <c r="J127" s="172">
        <f>BK127</f>
        <v>0</v>
      </c>
      <c r="L127" s="159"/>
      <c r="M127" s="164"/>
      <c r="N127" s="165"/>
      <c r="O127" s="165"/>
      <c r="P127" s="166">
        <f>SUM(P128:P146)</f>
        <v>0</v>
      </c>
      <c r="Q127" s="165"/>
      <c r="R127" s="166">
        <f>SUM(R128:R146)</f>
        <v>47.887509080000001</v>
      </c>
      <c r="S127" s="165"/>
      <c r="T127" s="167">
        <f>SUM(T128:T146)</f>
        <v>0</v>
      </c>
      <c r="AR127" s="160" t="s">
        <v>24</v>
      </c>
      <c r="AT127" s="168" t="s">
        <v>78</v>
      </c>
      <c r="AU127" s="168" t="s">
        <v>24</v>
      </c>
      <c r="AY127" s="160" t="s">
        <v>155</v>
      </c>
      <c r="BK127" s="169">
        <f>SUM(BK128:BK146)</f>
        <v>0</v>
      </c>
    </row>
    <row r="128" spans="2:65" s="1" customFormat="1" ht="25.5" customHeight="1">
      <c r="B128" s="173"/>
      <c r="C128" s="174" t="s">
        <v>207</v>
      </c>
      <c r="D128" s="174" t="s">
        <v>157</v>
      </c>
      <c r="E128" s="175" t="s">
        <v>208</v>
      </c>
      <c r="F128" s="176" t="s">
        <v>209</v>
      </c>
      <c r="G128" s="177" t="s">
        <v>168</v>
      </c>
      <c r="H128" s="178">
        <v>0.108</v>
      </c>
      <c r="I128" s="179"/>
      <c r="J128" s="180">
        <f>ROUND(I128*H128,2)</f>
        <v>0</v>
      </c>
      <c r="K128" s="176" t="s">
        <v>161</v>
      </c>
      <c r="L128" s="40"/>
      <c r="M128" s="181" t="s">
        <v>5</v>
      </c>
      <c r="N128" s="182" t="s">
        <v>50</v>
      </c>
      <c r="O128" s="41"/>
      <c r="P128" s="183">
        <f>O128*H128</f>
        <v>0</v>
      </c>
      <c r="Q128" s="183">
        <v>1.8774999999999999</v>
      </c>
      <c r="R128" s="183">
        <f>Q128*H128</f>
        <v>0.20277000000000001</v>
      </c>
      <c r="S128" s="183">
        <v>0</v>
      </c>
      <c r="T128" s="184">
        <f>S128*H128</f>
        <v>0</v>
      </c>
      <c r="AR128" s="23" t="s">
        <v>162</v>
      </c>
      <c r="AT128" s="23" t="s">
        <v>157</v>
      </c>
      <c r="AU128" s="23" t="s">
        <v>88</v>
      </c>
      <c r="AY128" s="23" t="s">
        <v>155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24</v>
      </c>
      <c r="BK128" s="185">
        <f>ROUND(I128*H128,2)</f>
        <v>0</v>
      </c>
      <c r="BL128" s="23" t="s">
        <v>162</v>
      </c>
      <c r="BM128" s="23" t="s">
        <v>210</v>
      </c>
    </row>
    <row r="129" spans="2:65" s="11" customFormat="1">
      <c r="B129" s="186"/>
      <c r="D129" s="187" t="s">
        <v>164</v>
      </c>
      <c r="E129" s="188" t="s">
        <v>5</v>
      </c>
      <c r="F129" s="189" t="s">
        <v>211</v>
      </c>
      <c r="H129" s="190">
        <v>0.108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164</v>
      </c>
      <c r="AU129" s="195" t="s">
        <v>88</v>
      </c>
      <c r="AV129" s="11" t="s">
        <v>88</v>
      </c>
      <c r="AW129" s="11" t="s">
        <v>43</v>
      </c>
      <c r="AX129" s="11" t="s">
        <v>24</v>
      </c>
      <c r="AY129" s="195" t="s">
        <v>155</v>
      </c>
    </row>
    <row r="130" spans="2:65" s="1" customFormat="1" ht="25.5" customHeight="1">
      <c r="B130" s="173"/>
      <c r="C130" s="174" t="s">
        <v>212</v>
      </c>
      <c r="D130" s="174" t="s">
        <v>157</v>
      </c>
      <c r="E130" s="175" t="s">
        <v>213</v>
      </c>
      <c r="F130" s="176" t="s">
        <v>214</v>
      </c>
      <c r="G130" s="177" t="s">
        <v>168</v>
      </c>
      <c r="H130" s="178">
        <v>0.54</v>
      </c>
      <c r="I130" s="179"/>
      <c r="J130" s="180">
        <f>ROUND(I130*H130,2)</f>
        <v>0</v>
      </c>
      <c r="K130" s="176" t="s">
        <v>161</v>
      </c>
      <c r="L130" s="40"/>
      <c r="M130" s="181" t="s">
        <v>5</v>
      </c>
      <c r="N130" s="182" t="s">
        <v>50</v>
      </c>
      <c r="O130" s="41"/>
      <c r="P130" s="183">
        <f>O130*H130</f>
        <v>0</v>
      </c>
      <c r="Q130" s="183">
        <v>1.8774999999999999</v>
      </c>
      <c r="R130" s="183">
        <f>Q130*H130</f>
        <v>1.0138500000000001</v>
      </c>
      <c r="S130" s="183">
        <v>0</v>
      </c>
      <c r="T130" s="184">
        <f>S130*H130</f>
        <v>0</v>
      </c>
      <c r="AR130" s="23" t="s">
        <v>162</v>
      </c>
      <c r="AT130" s="23" t="s">
        <v>157</v>
      </c>
      <c r="AU130" s="23" t="s">
        <v>88</v>
      </c>
      <c r="AY130" s="23" t="s">
        <v>155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24</v>
      </c>
      <c r="BK130" s="185">
        <f>ROUND(I130*H130,2)</f>
        <v>0</v>
      </c>
      <c r="BL130" s="23" t="s">
        <v>162</v>
      </c>
      <c r="BM130" s="23" t="s">
        <v>215</v>
      </c>
    </row>
    <row r="131" spans="2:65" s="11" customFormat="1">
      <c r="B131" s="186"/>
      <c r="D131" s="187" t="s">
        <v>164</v>
      </c>
      <c r="E131" s="188" t="s">
        <v>5</v>
      </c>
      <c r="F131" s="189" t="s">
        <v>216</v>
      </c>
      <c r="H131" s="190">
        <v>0.54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164</v>
      </c>
      <c r="AU131" s="195" t="s">
        <v>88</v>
      </c>
      <c r="AV131" s="11" t="s">
        <v>88</v>
      </c>
      <c r="AW131" s="11" t="s">
        <v>43</v>
      </c>
      <c r="AX131" s="11" t="s">
        <v>24</v>
      </c>
      <c r="AY131" s="195" t="s">
        <v>155</v>
      </c>
    </row>
    <row r="132" spans="2:65" s="1" customFormat="1" ht="25.5" customHeight="1">
      <c r="B132" s="173"/>
      <c r="C132" s="174" t="s">
        <v>217</v>
      </c>
      <c r="D132" s="174" t="s">
        <v>157</v>
      </c>
      <c r="E132" s="175" t="s">
        <v>218</v>
      </c>
      <c r="F132" s="176" t="s">
        <v>219</v>
      </c>
      <c r="G132" s="177" t="s">
        <v>168</v>
      </c>
      <c r="H132" s="178">
        <v>9.4</v>
      </c>
      <c r="I132" s="179"/>
      <c r="J132" s="180">
        <f>ROUND(I132*H132,2)</f>
        <v>0</v>
      </c>
      <c r="K132" s="176" t="s">
        <v>161</v>
      </c>
      <c r="L132" s="40"/>
      <c r="M132" s="181" t="s">
        <v>5</v>
      </c>
      <c r="N132" s="182" t="s">
        <v>50</v>
      </c>
      <c r="O132" s="41"/>
      <c r="P132" s="183">
        <f>O132*H132</f>
        <v>0</v>
      </c>
      <c r="Q132" s="183">
        <v>1.6627000000000001</v>
      </c>
      <c r="R132" s="183">
        <f>Q132*H132</f>
        <v>15.629380000000001</v>
      </c>
      <c r="S132" s="183">
        <v>0</v>
      </c>
      <c r="T132" s="184">
        <f>S132*H132</f>
        <v>0</v>
      </c>
      <c r="AR132" s="23" t="s">
        <v>162</v>
      </c>
      <c r="AT132" s="23" t="s">
        <v>157</v>
      </c>
      <c r="AU132" s="23" t="s">
        <v>88</v>
      </c>
      <c r="AY132" s="23" t="s">
        <v>155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24</v>
      </c>
      <c r="BK132" s="185">
        <f>ROUND(I132*H132,2)</f>
        <v>0</v>
      </c>
      <c r="BL132" s="23" t="s">
        <v>162</v>
      </c>
      <c r="BM132" s="23" t="s">
        <v>220</v>
      </c>
    </row>
    <row r="133" spans="2:65" s="11" customFormat="1">
      <c r="B133" s="186"/>
      <c r="D133" s="187" t="s">
        <v>164</v>
      </c>
      <c r="E133" s="188" t="s">
        <v>5</v>
      </c>
      <c r="F133" s="189" t="s">
        <v>221</v>
      </c>
      <c r="H133" s="190">
        <v>9.4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164</v>
      </c>
      <c r="AU133" s="195" t="s">
        <v>88</v>
      </c>
      <c r="AV133" s="11" t="s">
        <v>88</v>
      </c>
      <c r="AW133" s="11" t="s">
        <v>43</v>
      </c>
      <c r="AX133" s="11" t="s">
        <v>24</v>
      </c>
      <c r="AY133" s="195" t="s">
        <v>155</v>
      </c>
    </row>
    <row r="134" spans="2:65" s="1" customFormat="1" ht="38.25" customHeight="1">
      <c r="B134" s="173"/>
      <c r="C134" s="174" t="s">
        <v>222</v>
      </c>
      <c r="D134" s="174" t="s">
        <v>157</v>
      </c>
      <c r="E134" s="175" t="s">
        <v>223</v>
      </c>
      <c r="F134" s="176" t="s">
        <v>224</v>
      </c>
      <c r="G134" s="177" t="s">
        <v>160</v>
      </c>
      <c r="H134" s="178">
        <v>29.6</v>
      </c>
      <c r="I134" s="179"/>
      <c r="J134" s="180">
        <f>ROUND(I134*H134,2)</f>
        <v>0</v>
      </c>
      <c r="K134" s="176" t="s">
        <v>161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0.30381000000000002</v>
      </c>
      <c r="R134" s="183">
        <f>Q134*H134</f>
        <v>8.992776000000001</v>
      </c>
      <c r="S134" s="183">
        <v>0</v>
      </c>
      <c r="T134" s="184">
        <f>S134*H134</f>
        <v>0</v>
      </c>
      <c r="AR134" s="23" t="s">
        <v>162</v>
      </c>
      <c r="AT134" s="23" t="s">
        <v>157</v>
      </c>
      <c r="AU134" s="23" t="s">
        <v>88</v>
      </c>
      <c r="AY134" s="23" t="s">
        <v>155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162</v>
      </c>
      <c r="BM134" s="23" t="s">
        <v>225</v>
      </c>
    </row>
    <row r="135" spans="2:65" s="11" customFormat="1">
      <c r="B135" s="186"/>
      <c r="D135" s="187" t="s">
        <v>164</v>
      </c>
      <c r="E135" s="188" t="s">
        <v>5</v>
      </c>
      <c r="F135" s="189" t="s">
        <v>226</v>
      </c>
      <c r="H135" s="190">
        <v>29.6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95" t="s">
        <v>164</v>
      </c>
      <c r="AU135" s="195" t="s">
        <v>88</v>
      </c>
      <c r="AV135" s="11" t="s">
        <v>88</v>
      </c>
      <c r="AW135" s="11" t="s">
        <v>43</v>
      </c>
      <c r="AX135" s="11" t="s">
        <v>24</v>
      </c>
      <c r="AY135" s="195" t="s">
        <v>155</v>
      </c>
    </row>
    <row r="136" spans="2:65" s="1" customFormat="1" ht="38.25" customHeight="1">
      <c r="B136" s="173"/>
      <c r="C136" s="174" t="s">
        <v>11</v>
      </c>
      <c r="D136" s="174" t="s">
        <v>157</v>
      </c>
      <c r="E136" s="175" t="s">
        <v>227</v>
      </c>
      <c r="F136" s="176" t="s">
        <v>228</v>
      </c>
      <c r="G136" s="177" t="s">
        <v>160</v>
      </c>
      <c r="H136" s="178">
        <v>49.432000000000002</v>
      </c>
      <c r="I136" s="179"/>
      <c r="J136" s="180">
        <f>ROUND(I136*H136,2)</f>
        <v>0</v>
      </c>
      <c r="K136" s="176" t="s">
        <v>161</v>
      </c>
      <c r="L136" s="40"/>
      <c r="M136" s="181" t="s">
        <v>5</v>
      </c>
      <c r="N136" s="182" t="s">
        <v>50</v>
      </c>
      <c r="O136" s="41"/>
      <c r="P136" s="183">
        <f>O136*H136</f>
        <v>0</v>
      </c>
      <c r="Q136" s="183">
        <v>0.26118999999999998</v>
      </c>
      <c r="R136" s="183">
        <f>Q136*H136</f>
        <v>12.91114408</v>
      </c>
      <c r="S136" s="183">
        <v>0</v>
      </c>
      <c r="T136" s="184">
        <f>S136*H136</f>
        <v>0</v>
      </c>
      <c r="AR136" s="23" t="s">
        <v>162</v>
      </c>
      <c r="AT136" s="23" t="s">
        <v>157</v>
      </c>
      <c r="AU136" s="23" t="s">
        <v>88</v>
      </c>
      <c r="AY136" s="23" t="s">
        <v>155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162</v>
      </c>
      <c r="BM136" s="23" t="s">
        <v>229</v>
      </c>
    </row>
    <row r="137" spans="2:65" s="11" customFormat="1">
      <c r="B137" s="186"/>
      <c r="D137" s="187" t="s">
        <v>164</v>
      </c>
      <c r="E137" s="188" t="s">
        <v>5</v>
      </c>
      <c r="F137" s="189" t="s">
        <v>230</v>
      </c>
      <c r="H137" s="190">
        <v>49.432000000000002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95" t="s">
        <v>164</v>
      </c>
      <c r="AU137" s="195" t="s">
        <v>88</v>
      </c>
      <c r="AV137" s="11" t="s">
        <v>88</v>
      </c>
      <c r="AW137" s="11" t="s">
        <v>43</v>
      </c>
      <c r="AX137" s="11" t="s">
        <v>24</v>
      </c>
      <c r="AY137" s="195" t="s">
        <v>155</v>
      </c>
    </row>
    <row r="138" spans="2:65" s="1" customFormat="1" ht="25.5" customHeight="1">
      <c r="B138" s="173"/>
      <c r="C138" s="174" t="s">
        <v>231</v>
      </c>
      <c r="D138" s="174" t="s">
        <v>157</v>
      </c>
      <c r="E138" s="175" t="s">
        <v>232</v>
      </c>
      <c r="F138" s="176" t="s">
        <v>233</v>
      </c>
      <c r="G138" s="177" t="s">
        <v>234</v>
      </c>
      <c r="H138" s="178">
        <v>2</v>
      </c>
      <c r="I138" s="179"/>
      <c r="J138" s="180">
        <f>ROUND(I138*H138,2)</f>
        <v>0</v>
      </c>
      <c r="K138" s="176" t="s">
        <v>161</v>
      </c>
      <c r="L138" s="40"/>
      <c r="M138" s="181" t="s">
        <v>5</v>
      </c>
      <c r="N138" s="182" t="s">
        <v>50</v>
      </c>
      <c r="O138" s="41"/>
      <c r="P138" s="183">
        <f>O138*H138</f>
        <v>0</v>
      </c>
      <c r="Q138" s="183">
        <v>2.743E-2</v>
      </c>
      <c r="R138" s="183">
        <f>Q138*H138</f>
        <v>5.4859999999999999E-2</v>
      </c>
      <c r="S138" s="183">
        <v>0</v>
      </c>
      <c r="T138" s="184">
        <f>S138*H138</f>
        <v>0</v>
      </c>
      <c r="AR138" s="23" t="s">
        <v>162</v>
      </c>
      <c r="AT138" s="23" t="s">
        <v>157</v>
      </c>
      <c r="AU138" s="23" t="s">
        <v>88</v>
      </c>
      <c r="AY138" s="23" t="s">
        <v>155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24</v>
      </c>
      <c r="BK138" s="185">
        <f>ROUND(I138*H138,2)</f>
        <v>0</v>
      </c>
      <c r="BL138" s="23" t="s">
        <v>162</v>
      </c>
      <c r="BM138" s="23" t="s">
        <v>235</v>
      </c>
    </row>
    <row r="139" spans="2:65" s="1" customFormat="1" ht="25.5" customHeight="1">
      <c r="B139" s="173"/>
      <c r="C139" s="174" t="s">
        <v>236</v>
      </c>
      <c r="D139" s="174" t="s">
        <v>157</v>
      </c>
      <c r="E139" s="175" t="s">
        <v>237</v>
      </c>
      <c r="F139" s="176" t="s">
        <v>238</v>
      </c>
      <c r="G139" s="177" t="s">
        <v>234</v>
      </c>
      <c r="H139" s="178">
        <v>4</v>
      </c>
      <c r="I139" s="179"/>
      <c r="J139" s="180">
        <f>ROUND(I139*H139,2)</f>
        <v>0</v>
      </c>
      <c r="K139" s="176" t="s">
        <v>161</v>
      </c>
      <c r="L139" s="40"/>
      <c r="M139" s="181" t="s">
        <v>5</v>
      </c>
      <c r="N139" s="182" t="s">
        <v>50</v>
      </c>
      <c r="O139" s="41"/>
      <c r="P139" s="183">
        <f>O139*H139</f>
        <v>0</v>
      </c>
      <c r="Q139" s="183">
        <v>6.4810000000000006E-2</v>
      </c>
      <c r="R139" s="183">
        <f>Q139*H139</f>
        <v>0.25924000000000003</v>
      </c>
      <c r="S139" s="183">
        <v>0</v>
      </c>
      <c r="T139" s="184">
        <f>S139*H139</f>
        <v>0</v>
      </c>
      <c r="AR139" s="23" t="s">
        <v>162</v>
      </c>
      <c r="AT139" s="23" t="s">
        <v>157</v>
      </c>
      <c r="AU139" s="23" t="s">
        <v>88</v>
      </c>
      <c r="AY139" s="23" t="s">
        <v>155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24</v>
      </c>
      <c r="BK139" s="185">
        <f>ROUND(I139*H139,2)</f>
        <v>0</v>
      </c>
      <c r="BL139" s="23" t="s">
        <v>162</v>
      </c>
      <c r="BM139" s="23" t="s">
        <v>239</v>
      </c>
    </row>
    <row r="140" spans="2:65" s="1" customFormat="1" ht="25.5" customHeight="1">
      <c r="B140" s="173"/>
      <c r="C140" s="174" t="s">
        <v>240</v>
      </c>
      <c r="D140" s="174" t="s">
        <v>157</v>
      </c>
      <c r="E140" s="175" t="s">
        <v>241</v>
      </c>
      <c r="F140" s="176" t="s">
        <v>242</v>
      </c>
      <c r="G140" s="177" t="s">
        <v>234</v>
      </c>
      <c r="H140" s="178">
        <v>8</v>
      </c>
      <c r="I140" s="179"/>
      <c r="J140" s="180">
        <f>ROUND(I140*H140,2)</f>
        <v>0</v>
      </c>
      <c r="K140" s="176" t="s">
        <v>161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9.2850000000000002E-2</v>
      </c>
      <c r="R140" s="183">
        <f>Q140*H140</f>
        <v>0.74280000000000002</v>
      </c>
      <c r="S140" s="183">
        <v>0</v>
      </c>
      <c r="T140" s="184">
        <f>S140*H140</f>
        <v>0</v>
      </c>
      <c r="AR140" s="23" t="s">
        <v>162</v>
      </c>
      <c r="AT140" s="23" t="s">
        <v>157</v>
      </c>
      <c r="AU140" s="23" t="s">
        <v>88</v>
      </c>
      <c r="AY140" s="23" t="s">
        <v>155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162</v>
      </c>
      <c r="BM140" s="23" t="s">
        <v>243</v>
      </c>
    </row>
    <row r="141" spans="2:65" s="1" customFormat="1" ht="25.5" customHeight="1">
      <c r="B141" s="173"/>
      <c r="C141" s="174" t="s">
        <v>244</v>
      </c>
      <c r="D141" s="174" t="s">
        <v>157</v>
      </c>
      <c r="E141" s="175" t="s">
        <v>245</v>
      </c>
      <c r="F141" s="176" t="s">
        <v>246</v>
      </c>
      <c r="G141" s="177" t="s">
        <v>160</v>
      </c>
      <c r="H141" s="178">
        <v>459.77699999999999</v>
      </c>
      <c r="I141" s="179"/>
      <c r="J141" s="180">
        <f>ROUND(I141*H141,2)</f>
        <v>0</v>
      </c>
      <c r="K141" s="176" t="s">
        <v>161</v>
      </c>
      <c r="L141" s="40"/>
      <c r="M141" s="181" t="s">
        <v>5</v>
      </c>
      <c r="N141" s="182" t="s">
        <v>50</v>
      </c>
      <c r="O141" s="41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23" t="s">
        <v>162</v>
      </c>
      <c r="AT141" s="23" t="s">
        <v>157</v>
      </c>
      <c r="AU141" s="23" t="s">
        <v>88</v>
      </c>
      <c r="AY141" s="23" t="s">
        <v>155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24</v>
      </c>
      <c r="BK141" s="185">
        <f>ROUND(I141*H141,2)</f>
        <v>0</v>
      </c>
      <c r="BL141" s="23" t="s">
        <v>162</v>
      </c>
      <c r="BM141" s="23" t="s">
        <v>247</v>
      </c>
    </row>
    <row r="142" spans="2:65" s="11" customFormat="1">
      <c r="B142" s="186"/>
      <c r="D142" s="187" t="s">
        <v>164</v>
      </c>
      <c r="E142" s="188" t="s">
        <v>5</v>
      </c>
      <c r="F142" s="189" t="s">
        <v>248</v>
      </c>
      <c r="H142" s="190">
        <v>459.77699999999999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164</v>
      </c>
      <c r="AU142" s="195" t="s">
        <v>88</v>
      </c>
      <c r="AV142" s="11" t="s">
        <v>88</v>
      </c>
      <c r="AW142" s="11" t="s">
        <v>43</v>
      </c>
      <c r="AX142" s="11" t="s">
        <v>24</v>
      </c>
      <c r="AY142" s="195" t="s">
        <v>155</v>
      </c>
    </row>
    <row r="143" spans="2:65" s="1" customFormat="1" ht="16.5" customHeight="1">
      <c r="B143" s="173"/>
      <c r="C143" s="199" t="s">
        <v>249</v>
      </c>
      <c r="D143" s="199" t="s">
        <v>250</v>
      </c>
      <c r="E143" s="200" t="s">
        <v>251</v>
      </c>
      <c r="F143" s="201" t="s">
        <v>252</v>
      </c>
      <c r="G143" s="202" t="s">
        <v>160</v>
      </c>
      <c r="H143" s="203">
        <v>482.76600000000002</v>
      </c>
      <c r="I143" s="204"/>
      <c r="J143" s="205">
        <f>ROUND(I143*H143,2)</f>
        <v>0</v>
      </c>
      <c r="K143" s="201" t="s">
        <v>5</v>
      </c>
      <c r="L143" s="206"/>
      <c r="M143" s="207" t="s">
        <v>5</v>
      </c>
      <c r="N143" s="208" t="s">
        <v>50</v>
      </c>
      <c r="O143" s="41"/>
      <c r="P143" s="183">
        <f>O143*H143</f>
        <v>0</v>
      </c>
      <c r="Q143" s="183">
        <v>0.01</v>
      </c>
      <c r="R143" s="183">
        <f>Q143*H143</f>
        <v>4.8276600000000007</v>
      </c>
      <c r="S143" s="183">
        <v>0</v>
      </c>
      <c r="T143" s="184">
        <f>S143*H143</f>
        <v>0</v>
      </c>
      <c r="AR143" s="23" t="s">
        <v>193</v>
      </c>
      <c r="AT143" s="23" t="s">
        <v>250</v>
      </c>
      <c r="AU143" s="23" t="s">
        <v>88</v>
      </c>
      <c r="AY143" s="23" t="s">
        <v>155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24</v>
      </c>
      <c r="BK143" s="185">
        <f>ROUND(I143*H143,2)</f>
        <v>0</v>
      </c>
      <c r="BL143" s="23" t="s">
        <v>162</v>
      </c>
      <c r="BM143" s="23" t="s">
        <v>253</v>
      </c>
    </row>
    <row r="144" spans="2:65" s="11" customFormat="1">
      <c r="B144" s="186"/>
      <c r="D144" s="187" t="s">
        <v>164</v>
      </c>
      <c r="F144" s="189" t="s">
        <v>254</v>
      </c>
      <c r="H144" s="190">
        <v>482.76600000000002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5" t="s">
        <v>164</v>
      </c>
      <c r="AU144" s="195" t="s">
        <v>88</v>
      </c>
      <c r="AV144" s="11" t="s">
        <v>88</v>
      </c>
      <c r="AW144" s="11" t="s">
        <v>6</v>
      </c>
      <c r="AX144" s="11" t="s">
        <v>24</v>
      </c>
      <c r="AY144" s="195" t="s">
        <v>155</v>
      </c>
    </row>
    <row r="145" spans="2:65" s="1" customFormat="1" ht="38.25" customHeight="1">
      <c r="B145" s="173"/>
      <c r="C145" s="174" t="s">
        <v>10</v>
      </c>
      <c r="D145" s="174" t="s">
        <v>157</v>
      </c>
      <c r="E145" s="175" t="s">
        <v>255</v>
      </c>
      <c r="F145" s="176" t="s">
        <v>256</v>
      </c>
      <c r="G145" s="177" t="s">
        <v>160</v>
      </c>
      <c r="H145" s="178">
        <v>22.684999999999999</v>
      </c>
      <c r="I145" s="179"/>
      <c r="J145" s="180">
        <f>ROUND(I145*H145,2)</f>
        <v>0</v>
      </c>
      <c r="K145" s="176" t="s">
        <v>161</v>
      </c>
      <c r="L145" s="40"/>
      <c r="M145" s="181" t="s">
        <v>5</v>
      </c>
      <c r="N145" s="182" t="s">
        <v>50</v>
      </c>
      <c r="O145" s="41"/>
      <c r="P145" s="183">
        <f>O145*H145</f>
        <v>0</v>
      </c>
      <c r="Q145" s="183">
        <v>0.1434</v>
      </c>
      <c r="R145" s="183">
        <f>Q145*H145</f>
        <v>3.2530289999999997</v>
      </c>
      <c r="S145" s="183">
        <v>0</v>
      </c>
      <c r="T145" s="184">
        <f>S145*H145</f>
        <v>0</v>
      </c>
      <c r="AR145" s="23" t="s">
        <v>162</v>
      </c>
      <c r="AT145" s="23" t="s">
        <v>157</v>
      </c>
      <c r="AU145" s="23" t="s">
        <v>88</v>
      </c>
      <c r="AY145" s="23" t="s">
        <v>155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24</v>
      </c>
      <c r="BK145" s="185">
        <f>ROUND(I145*H145,2)</f>
        <v>0</v>
      </c>
      <c r="BL145" s="23" t="s">
        <v>162</v>
      </c>
      <c r="BM145" s="23" t="s">
        <v>257</v>
      </c>
    </row>
    <row r="146" spans="2:65" s="11" customFormat="1">
      <c r="B146" s="186"/>
      <c r="D146" s="196" t="s">
        <v>164</v>
      </c>
      <c r="E146" s="195" t="s">
        <v>5</v>
      </c>
      <c r="F146" s="197" t="s">
        <v>258</v>
      </c>
      <c r="H146" s="198">
        <v>22.684999999999999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5" t="s">
        <v>164</v>
      </c>
      <c r="AU146" s="195" t="s">
        <v>88</v>
      </c>
      <c r="AV146" s="11" t="s">
        <v>88</v>
      </c>
      <c r="AW146" s="11" t="s">
        <v>43</v>
      </c>
      <c r="AX146" s="11" t="s">
        <v>24</v>
      </c>
      <c r="AY146" s="195" t="s">
        <v>155</v>
      </c>
    </row>
    <row r="147" spans="2:65" s="10" customFormat="1" ht="29.85" customHeight="1">
      <c r="B147" s="159"/>
      <c r="D147" s="170" t="s">
        <v>78</v>
      </c>
      <c r="E147" s="171" t="s">
        <v>162</v>
      </c>
      <c r="F147" s="171" t="s">
        <v>259</v>
      </c>
      <c r="I147" s="162"/>
      <c r="J147" s="172">
        <f>BK147</f>
        <v>0</v>
      </c>
      <c r="L147" s="159"/>
      <c r="M147" s="164"/>
      <c r="N147" s="165"/>
      <c r="O147" s="165"/>
      <c r="P147" s="166">
        <f>SUM(P148:P160)</f>
        <v>0</v>
      </c>
      <c r="Q147" s="165"/>
      <c r="R147" s="166">
        <f>SUM(R148:R160)</f>
        <v>22.469038019999999</v>
      </c>
      <c r="S147" s="165"/>
      <c r="T147" s="167">
        <f>SUM(T148:T160)</f>
        <v>0</v>
      </c>
      <c r="AR147" s="160" t="s">
        <v>24</v>
      </c>
      <c r="AT147" s="168" t="s">
        <v>78</v>
      </c>
      <c r="AU147" s="168" t="s">
        <v>24</v>
      </c>
      <c r="AY147" s="160" t="s">
        <v>155</v>
      </c>
      <c r="BK147" s="169">
        <f>SUM(BK148:BK160)</f>
        <v>0</v>
      </c>
    </row>
    <row r="148" spans="2:65" s="1" customFormat="1" ht="38.25" customHeight="1">
      <c r="B148" s="173"/>
      <c r="C148" s="174" t="s">
        <v>260</v>
      </c>
      <c r="D148" s="174" t="s">
        <v>157</v>
      </c>
      <c r="E148" s="175" t="s">
        <v>261</v>
      </c>
      <c r="F148" s="176" t="s">
        <v>262</v>
      </c>
      <c r="G148" s="177" t="s">
        <v>168</v>
      </c>
      <c r="H148" s="178">
        <v>6.26</v>
      </c>
      <c r="I148" s="179"/>
      <c r="J148" s="180">
        <f>ROUND(I148*H148,2)</f>
        <v>0</v>
      </c>
      <c r="K148" s="176" t="s">
        <v>161</v>
      </c>
      <c r="L148" s="40"/>
      <c r="M148" s="181" t="s">
        <v>5</v>
      </c>
      <c r="N148" s="182" t="s">
        <v>50</v>
      </c>
      <c r="O148" s="41"/>
      <c r="P148" s="183">
        <f>O148*H148</f>
        <v>0</v>
      </c>
      <c r="Q148" s="183">
        <v>2.45343</v>
      </c>
      <c r="R148" s="183">
        <f>Q148*H148</f>
        <v>15.3584718</v>
      </c>
      <c r="S148" s="183">
        <v>0</v>
      </c>
      <c r="T148" s="184">
        <f>S148*H148</f>
        <v>0</v>
      </c>
      <c r="AR148" s="23" t="s">
        <v>162</v>
      </c>
      <c r="AT148" s="23" t="s">
        <v>157</v>
      </c>
      <c r="AU148" s="23" t="s">
        <v>88</v>
      </c>
      <c r="AY148" s="23" t="s">
        <v>155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24</v>
      </c>
      <c r="BK148" s="185">
        <f>ROUND(I148*H148,2)</f>
        <v>0</v>
      </c>
      <c r="BL148" s="23" t="s">
        <v>162</v>
      </c>
      <c r="BM148" s="23" t="s">
        <v>263</v>
      </c>
    </row>
    <row r="149" spans="2:65" s="11" customFormat="1">
      <c r="B149" s="186"/>
      <c r="D149" s="187" t="s">
        <v>164</v>
      </c>
      <c r="E149" s="188" t="s">
        <v>5</v>
      </c>
      <c r="F149" s="189" t="s">
        <v>264</v>
      </c>
      <c r="H149" s="190">
        <v>6.26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164</v>
      </c>
      <c r="AU149" s="195" t="s">
        <v>88</v>
      </c>
      <c r="AV149" s="11" t="s">
        <v>88</v>
      </c>
      <c r="AW149" s="11" t="s">
        <v>43</v>
      </c>
      <c r="AX149" s="11" t="s">
        <v>24</v>
      </c>
      <c r="AY149" s="195" t="s">
        <v>155</v>
      </c>
    </row>
    <row r="150" spans="2:65" s="1" customFormat="1" ht="76.5" customHeight="1">
      <c r="B150" s="173"/>
      <c r="C150" s="174" t="s">
        <v>265</v>
      </c>
      <c r="D150" s="174" t="s">
        <v>157</v>
      </c>
      <c r="E150" s="175" t="s">
        <v>266</v>
      </c>
      <c r="F150" s="176" t="s">
        <v>267</v>
      </c>
      <c r="G150" s="177" t="s">
        <v>160</v>
      </c>
      <c r="H150" s="178">
        <v>62.6</v>
      </c>
      <c r="I150" s="179"/>
      <c r="J150" s="180">
        <f>ROUND(I150*H150,2)</f>
        <v>0</v>
      </c>
      <c r="K150" s="176" t="s">
        <v>161</v>
      </c>
      <c r="L150" s="40"/>
      <c r="M150" s="181" t="s">
        <v>5</v>
      </c>
      <c r="N150" s="182" t="s">
        <v>50</v>
      </c>
      <c r="O150" s="41"/>
      <c r="P150" s="183">
        <f>O150*H150</f>
        <v>0</v>
      </c>
      <c r="Q150" s="183">
        <v>1.128E-2</v>
      </c>
      <c r="R150" s="183">
        <f>Q150*H150</f>
        <v>0.70612799999999998</v>
      </c>
      <c r="S150" s="183">
        <v>0</v>
      </c>
      <c r="T150" s="184">
        <f>S150*H150</f>
        <v>0</v>
      </c>
      <c r="AR150" s="23" t="s">
        <v>162</v>
      </c>
      <c r="AT150" s="23" t="s">
        <v>157</v>
      </c>
      <c r="AU150" s="23" t="s">
        <v>88</v>
      </c>
      <c r="AY150" s="23" t="s">
        <v>155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24</v>
      </c>
      <c r="BK150" s="185">
        <f>ROUND(I150*H150,2)</f>
        <v>0</v>
      </c>
      <c r="BL150" s="23" t="s">
        <v>162</v>
      </c>
      <c r="BM150" s="23" t="s">
        <v>268</v>
      </c>
    </row>
    <row r="151" spans="2:65" s="1" customFormat="1" ht="63.75" customHeight="1">
      <c r="B151" s="173"/>
      <c r="C151" s="174" t="s">
        <v>269</v>
      </c>
      <c r="D151" s="174" t="s">
        <v>157</v>
      </c>
      <c r="E151" s="175" t="s">
        <v>270</v>
      </c>
      <c r="F151" s="176" t="s">
        <v>271</v>
      </c>
      <c r="G151" s="177" t="s">
        <v>272</v>
      </c>
      <c r="H151" s="178">
        <v>0.78700000000000003</v>
      </c>
      <c r="I151" s="179"/>
      <c r="J151" s="180">
        <f>ROUND(I151*H151,2)</f>
        <v>0</v>
      </c>
      <c r="K151" s="176" t="s">
        <v>161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1.0530600000000001</v>
      </c>
      <c r="R151" s="183">
        <f>Q151*H151</f>
        <v>0.8287582200000001</v>
      </c>
      <c r="S151" s="183">
        <v>0</v>
      </c>
      <c r="T151" s="184">
        <f>S151*H151</f>
        <v>0</v>
      </c>
      <c r="AR151" s="23" t="s">
        <v>162</v>
      </c>
      <c r="AT151" s="23" t="s">
        <v>157</v>
      </c>
      <c r="AU151" s="23" t="s">
        <v>88</v>
      </c>
      <c r="AY151" s="23" t="s">
        <v>155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162</v>
      </c>
      <c r="BM151" s="23" t="s">
        <v>273</v>
      </c>
    </row>
    <row r="152" spans="2:65" s="11" customFormat="1">
      <c r="B152" s="186"/>
      <c r="D152" s="187" t="s">
        <v>164</v>
      </c>
      <c r="E152" s="188" t="s">
        <v>5</v>
      </c>
      <c r="F152" s="189" t="s">
        <v>274</v>
      </c>
      <c r="H152" s="190">
        <v>0.78700000000000003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95" t="s">
        <v>164</v>
      </c>
      <c r="AU152" s="195" t="s">
        <v>88</v>
      </c>
      <c r="AV152" s="11" t="s">
        <v>88</v>
      </c>
      <c r="AW152" s="11" t="s">
        <v>43</v>
      </c>
      <c r="AX152" s="11" t="s">
        <v>24</v>
      </c>
      <c r="AY152" s="195" t="s">
        <v>155</v>
      </c>
    </row>
    <row r="153" spans="2:65" s="1" customFormat="1" ht="25.5" customHeight="1">
      <c r="B153" s="173"/>
      <c r="C153" s="174" t="s">
        <v>275</v>
      </c>
      <c r="D153" s="174" t="s">
        <v>157</v>
      </c>
      <c r="E153" s="175" t="s">
        <v>276</v>
      </c>
      <c r="F153" s="176" t="s">
        <v>277</v>
      </c>
      <c r="G153" s="177" t="s">
        <v>160</v>
      </c>
      <c r="H153" s="178">
        <v>557.56799999999998</v>
      </c>
      <c r="I153" s="179"/>
      <c r="J153" s="180">
        <f>ROUND(I153*H153,2)</f>
        <v>0</v>
      </c>
      <c r="K153" s="176" t="s">
        <v>161</v>
      </c>
      <c r="L153" s="40"/>
      <c r="M153" s="181" t="s">
        <v>5</v>
      </c>
      <c r="N153" s="182" t="s">
        <v>50</v>
      </c>
      <c r="O153" s="41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AR153" s="23" t="s">
        <v>162</v>
      </c>
      <c r="AT153" s="23" t="s">
        <v>157</v>
      </c>
      <c r="AU153" s="23" t="s">
        <v>88</v>
      </c>
      <c r="AY153" s="23" t="s">
        <v>155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3" t="s">
        <v>24</v>
      </c>
      <c r="BK153" s="185">
        <f>ROUND(I153*H153,2)</f>
        <v>0</v>
      </c>
      <c r="BL153" s="23" t="s">
        <v>162</v>
      </c>
      <c r="BM153" s="23" t="s">
        <v>278</v>
      </c>
    </row>
    <row r="154" spans="2:65" s="11" customFormat="1">
      <c r="B154" s="186"/>
      <c r="D154" s="187" t="s">
        <v>164</v>
      </c>
      <c r="E154" s="188" t="s">
        <v>5</v>
      </c>
      <c r="F154" s="189" t="s">
        <v>279</v>
      </c>
      <c r="H154" s="190">
        <v>557.56799999999998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95" t="s">
        <v>164</v>
      </c>
      <c r="AU154" s="195" t="s">
        <v>88</v>
      </c>
      <c r="AV154" s="11" t="s">
        <v>88</v>
      </c>
      <c r="AW154" s="11" t="s">
        <v>43</v>
      </c>
      <c r="AX154" s="11" t="s">
        <v>24</v>
      </c>
      <c r="AY154" s="195" t="s">
        <v>155</v>
      </c>
    </row>
    <row r="155" spans="2:65" s="1" customFormat="1" ht="16.5" customHeight="1">
      <c r="B155" s="173"/>
      <c r="C155" s="199" t="s">
        <v>280</v>
      </c>
      <c r="D155" s="199" t="s">
        <v>250</v>
      </c>
      <c r="E155" s="200" t="s">
        <v>281</v>
      </c>
      <c r="F155" s="201" t="s">
        <v>282</v>
      </c>
      <c r="G155" s="202" t="s">
        <v>160</v>
      </c>
      <c r="H155" s="203">
        <v>557.56799999999998</v>
      </c>
      <c r="I155" s="204"/>
      <c r="J155" s="205">
        <f>ROUND(I155*H155,2)</f>
        <v>0</v>
      </c>
      <c r="K155" s="201" t="s">
        <v>5</v>
      </c>
      <c r="L155" s="206"/>
      <c r="M155" s="207" t="s">
        <v>5</v>
      </c>
      <c r="N155" s="208" t="s">
        <v>50</v>
      </c>
      <c r="O155" s="41"/>
      <c r="P155" s="183">
        <f>O155*H155</f>
        <v>0</v>
      </c>
      <c r="Q155" s="183">
        <v>0.01</v>
      </c>
      <c r="R155" s="183">
        <f>Q155*H155</f>
        <v>5.5756800000000002</v>
      </c>
      <c r="S155" s="183">
        <v>0</v>
      </c>
      <c r="T155" s="184">
        <f>S155*H155</f>
        <v>0</v>
      </c>
      <c r="AR155" s="23" t="s">
        <v>193</v>
      </c>
      <c r="AT155" s="23" t="s">
        <v>250</v>
      </c>
      <c r="AU155" s="23" t="s">
        <v>88</v>
      </c>
      <c r="AY155" s="23" t="s">
        <v>155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3" t="s">
        <v>24</v>
      </c>
      <c r="BK155" s="185">
        <f>ROUND(I155*H155,2)</f>
        <v>0</v>
      </c>
      <c r="BL155" s="23" t="s">
        <v>162</v>
      </c>
      <c r="BM155" s="23" t="s">
        <v>283</v>
      </c>
    </row>
    <row r="156" spans="2:65" s="1" customFormat="1" ht="25.5" customHeight="1">
      <c r="B156" s="173"/>
      <c r="C156" s="174" t="s">
        <v>284</v>
      </c>
      <c r="D156" s="174" t="s">
        <v>157</v>
      </c>
      <c r="E156" s="175" t="s">
        <v>285</v>
      </c>
      <c r="F156" s="176" t="s">
        <v>286</v>
      </c>
      <c r="G156" s="177" t="s">
        <v>160</v>
      </c>
      <c r="H156" s="178">
        <v>24.2</v>
      </c>
      <c r="I156" s="179"/>
      <c r="J156" s="180">
        <f>ROUND(I156*H156,2)</f>
        <v>0</v>
      </c>
      <c r="K156" s="176" t="s">
        <v>161</v>
      </c>
      <c r="L156" s="40"/>
      <c r="M156" s="181" t="s">
        <v>5</v>
      </c>
      <c r="N156" s="182" t="s">
        <v>50</v>
      </c>
      <c r="O156" s="41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AR156" s="23" t="s">
        <v>162</v>
      </c>
      <c r="AT156" s="23" t="s">
        <v>157</v>
      </c>
      <c r="AU156" s="23" t="s">
        <v>88</v>
      </c>
      <c r="AY156" s="23" t="s">
        <v>155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23" t="s">
        <v>24</v>
      </c>
      <c r="BK156" s="185">
        <f>ROUND(I156*H156,2)</f>
        <v>0</v>
      </c>
      <c r="BL156" s="23" t="s">
        <v>162</v>
      </c>
      <c r="BM156" s="23" t="s">
        <v>287</v>
      </c>
    </row>
    <row r="157" spans="2:65" s="1" customFormat="1" ht="25.5" customHeight="1">
      <c r="B157" s="173"/>
      <c r="C157" s="174" t="s">
        <v>288</v>
      </c>
      <c r="D157" s="174" t="s">
        <v>157</v>
      </c>
      <c r="E157" s="175" t="s">
        <v>289</v>
      </c>
      <c r="F157" s="176" t="s">
        <v>290</v>
      </c>
      <c r="G157" s="177" t="s">
        <v>160</v>
      </c>
      <c r="H157" s="178">
        <v>9.9</v>
      </c>
      <c r="I157" s="179"/>
      <c r="J157" s="180">
        <f>ROUND(I157*H157,2)</f>
        <v>0</v>
      </c>
      <c r="K157" s="176" t="s">
        <v>161</v>
      </c>
      <c r="L157" s="40"/>
      <c r="M157" s="181" t="s">
        <v>5</v>
      </c>
      <c r="N157" s="182" t="s">
        <v>50</v>
      </c>
      <c r="O157" s="41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23" t="s">
        <v>162</v>
      </c>
      <c r="AT157" s="23" t="s">
        <v>157</v>
      </c>
      <c r="AU157" s="23" t="s">
        <v>88</v>
      </c>
      <c r="AY157" s="23" t="s">
        <v>155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24</v>
      </c>
      <c r="BK157" s="185">
        <f>ROUND(I157*H157,2)</f>
        <v>0</v>
      </c>
      <c r="BL157" s="23" t="s">
        <v>162</v>
      </c>
      <c r="BM157" s="23" t="s">
        <v>291</v>
      </c>
    </row>
    <row r="158" spans="2:65" s="11" customFormat="1">
      <c r="B158" s="186"/>
      <c r="D158" s="187" t="s">
        <v>164</v>
      </c>
      <c r="E158" s="188" t="s">
        <v>5</v>
      </c>
      <c r="F158" s="189" t="s">
        <v>292</v>
      </c>
      <c r="H158" s="190">
        <v>9.9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164</v>
      </c>
      <c r="AU158" s="195" t="s">
        <v>88</v>
      </c>
      <c r="AV158" s="11" t="s">
        <v>88</v>
      </c>
      <c r="AW158" s="11" t="s">
        <v>43</v>
      </c>
      <c r="AX158" s="11" t="s">
        <v>24</v>
      </c>
      <c r="AY158" s="195" t="s">
        <v>155</v>
      </c>
    </row>
    <row r="159" spans="2:65" s="1" customFormat="1" ht="38.25" customHeight="1">
      <c r="B159" s="173"/>
      <c r="C159" s="174" t="s">
        <v>293</v>
      </c>
      <c r="D159" s="174" t="s">
        <v>157</v>
      </c>
      <c r="E159" s="175" t="s">
        <v>294</v>
      </c>
      <c r="F159" s="176" t="s">
        <v>295</v>
      </c>
      <c r="G159" s="177" t="s">
        <v>160</v>
      </c>
      <c r="H159" s="178">
        <v>49.5</v>
      </c>
      <c r="I159" s="179"/>
      <c r="J159" s="180">
        <f>ROUND(I159*H159,2)</f>
        <v>0</v>
      </c>
      <c r="K159" s="176" t="s">
        <v>161</v>
      </c>
      <c r="L159" s="40"/>
      <c r="M159" s="181" t="s">
        <v>5</v>
      </c>
      <c r="N159" s="182" t="s">
        <v>50</v>
      </c>
      <c r="O159" s="4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23" t="s">
        <v>162</v>
      </c>
      <c r="AT159" s="23" t="s">
        <v>157</v>
      </c>
      <c r="AU159" s="23" t="s">
        <v>88</v>
      </c>
      <c r="AY159" s="23" t="s">
        <v>155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24</v>
      </c>
      <c r="BK159" s="185">
        <f>ROUND(I159*H159,2)</f>
        <v>0</v>
      </c>
      <c r="BL159" s="23" t="s">
        <v>162</v>
      </c>
      <c r="BM159" s="23" t="s">
        <v>296</v>
      </c>
    </row>
    <row r="160" spans="2:65" s="11" customFormat="1">
      <c r="B160" s="186"/>
      <c r="D160" s="196" t="s">
        <v>164</v>
      </c>
      <c r="F160" s="197" t="s">
        <v>297</v>
      </c>
      <c r="H160" s="198">
        <v>49.5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5" t="s">
        <v>164</v>
      </c>
      <c r="AU160" s="195" t="s">
        <v>88</v>
      </c>
      <c r="AV160" s="11" t="s">
        <v>88</v>
      </c>
      <c r="AW160" s="11" t="s">
        <v>6</v>
      </c>
      <c r="AX160" s="11" t="s">
        <v>24</v>
      </c>
      <c r="AY160" s="195" t="s">
        <v>155</v>
      </c>
    </row>
    <row r="161" spans="2:65" s="10" customFormat="1" ht="29.85" customHeight="1">
      <c r="B161" s="159"/>
      <c r="D161" s="170" t="s">
        <v>78</v>
      </c>
      <c r="E161" s="171" t="s">
        <v>179</v>
      </c>
      <c r="F161" s="171" t="s">
        <v>298</v>
      </c>
      <c r="I161" s="162"/>
      <c r="J161" s="172">
        <f>BK161</f>
        <v>0</v>
      </c>
      <c r="L161" s="159"/>
      <c r="M161" s="164"/>
      <c r="N161" s="165"/>
      <c r="O161" s="165"/>
      <c r="P161" s="166">
        <f>SUM(P162:P165)</f>
        <v>0</v>
      </c>
      <c r="Q161" s="165"/>
      <c r="R161" s="166">
        <f>SUM(R162:R165)</f>
        <v>2.1339450000000002</v>
      </c>
      <c r="S161" s="165"/>
      <c r="T161" s="167">
        <f>SUM(T162:T165)</f>
        <v>0</v>
      </c>
      <c r="AR161" s="160" t="s">
        <v>24</v>
      </c>
      <c r="AT161" s="168" t="s">
        <v>78</v>
      </c>
      <c r="AU161" s="168" t="s">
        <v>24</v>
      </c>
      <c r="AY161" s="160" t="s">
        <v>155</v>
      </c>
      <c r="BK161" s="169">
        <f>SUM(BK162:BK165)</f>
        <v>0</v>
      </c>
    </row>
    <row r="162" spans="2:65" s="1" customFormat="1" ht="51" customHeight="1">
      <c r="B162" s="173"/>
      <c r="C162" s="174" t="s">
        <v>299</v>
      </c>
      <c r="D162" s="174" t="s">
        <v>157</v>
      </c>
      <c r="E162" s="175" t="s">
        <v>300</v>
      </c>
      <c r="F162" s="176" t="s">
        <v>301</v>
      </c>
      <c r="G162" s="177" t="s">
        <v>160</v>
      </c>
      <c r="H162" s="178">
        <v>9.9</v>
      </c>
      <c r="I162" s="179"/>
      <c r="J162" s="180">
        <f>ROUND(I162*H162,2)</f>
        <v>0</v>
      </c>
      <c r="K162" s="176" t="s">
        <v>161</v>
      </c>
      <c r="L162" s="40"/>
      <c r="M162" s="181" t="s">
        <v>5</v>
      </c>
      <c r="N162" s="182" t="s">
        <v>50</v>
      </c>
      <c r="O162" s="41"/>
      <c r="P162" s="183">
        <f>O162*H162</f>
        <v>0</v>
      </c>
      <c r="Q162" s="183">
        <v>8.4250000000000005E-2</v>
      </c>
      <c r="R162" s="183">
        <f>Q162*H162</f>
        <v>0.83407500000000012</v>
      </c>
      <c r="S162" s="183">
        <v>0</v>
      </c>
      <c r="T162" s="184">
        <f>S162*H162</f>
        <v>0</v>
      </c>
      <c r="AR162" s="23" t="s">
        <v>162</v>
      </c>
      <c r="AT162" s="23" t="s">
        <v>157</v>
      </c>
      <c r="AU162" s="23" t="s">
        <v>88</v>
      </c>
      <c r="AY162" s="23" t="s">
        <v>155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24</v>
      </c>
      <c r="BK162" s="185">
        <f>ROUND(I162*H162,2)</f>
        <v>0</v>
      </c>
      <c r="BL162" s="23" t="s">
        <v>162</v>
      </c>
      <c r="BM162" s="23" t="s">
        <v>302</v>
      </c>
    </row>
    <row r="163" spans="2:65" s="1" customFormat="1" ht="16.5" customHeight="1">
      <c r="B163" s="173"/>
      <c r="C163" s="199" t="s">
        <v>303</v>
      </c>
      <c r="D163" s="199" t="s">
        <v>250</v>
      </c>
      <c r="E163" s="200" t="s">
        <v>304</v>
      </c>
      <c r="F163" s="201" t="s">
        <v>305</v>
      </c>
      <c r="G163" s="202" t="s">
        <v>160</v>
      </c>
      <c r="H163" s="203">
        <v>9.9990000000000006</v>
      </c>
      <c r="I163" s="204"/>
      <c r="J163" s="205">
        <f>ROUND(I163*H163,2)</f>
        <v>0</v>
      </c>
      <c r="K163" s="201" t="s">
        <v>161</v>
      </c>
      <c r="L163" s="206"/>
      <c r="M163" s="207" t="s">
        <v>5</v>
      </c>
      <c r="N163" s="208" t="s">
        <v>50</v>
      </c>
      <c r="O163" s="41"/>
      <c r="P163" s="183">
        <f>O163*H163</f>
        <v>0</v>
      </c>
      <c r="Q163" s="183">
        <v>0.13</v>
      </c>
      <c r="R163" s="183">
        <f>Q163*H163</f>
        <v>1.2998700000000001</v>
      </c>
      <c r="S163" s="183">
        <v>0</v>
      </c>
      <c r="T163" s="184">
        <f>S163*H163</f>
        <v>0</v>
      </c>
      <c r="AR163" s="23" t="s">
        <v>193</v>
      </c>
      <c r="AT163" s="23" t="s">
        <v>250</v>
      </c>
      <c r="AU163" s="23" t="s">
        <v>88</v>
      </c>
      <c r="AY163" s="23" t="s">
        <v>155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24</v>
      </c>
      <c r="BK163" s="185">
        <f>ROUND(I163*H163,2)</f>
        <v>0</v>
      </c>
      <c r="BL163" s="23" t="s">
        <v>162</v>
      </c>
      <c r="BM163" s="23" t="s">
        <v>306</v>
      </c>
    </row>
    <row r="164" spans="2:65" s="1" customFormat="1" ht="27">
      <c r="B164" s="40"/>
      <c r="D164" s="196" t="s">
        <v>307</v>
      </c>
      <c r="F164" s="209" t="s">
        <v>308</v>
      </c>
      <c r="I164" s="210"/>
      <c r="L164" s="40"/>
      <c r="M164" s="211"/>
      <c r="N164" s="41"/>
      <c r="O164" s="41"/>
      <c r="P164" s="41"/>
      <c r="Q164" s="41"/>
      <c r="R164" s="41"/>
      <c r="S164" s="41"/>
      <c r="T164" s="69"/>
      <c r="AT164" s="23" t="s">
        <v>307</v>
      </c>
      <c r="AU164" s="23" t="s">
        <v>88</v>
      </c>
    </row>
    <row r="165" spans="2:65" s="11" customFormat="1">
      <c r="B165" s="186"/>
      <c r="D165" s="196" t="s">
        <v>164</v>
      </c>
      <c r="F165" s="197" t="s">
        <v>309</v>
      </c>
      <c r="H165" s="198">
        <v>9.9990000000000006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5" t="s">
        <v>164</v>
      </c>
      <c r="AU165" s="195" t="s">
        <v>88</v>
      </c>
      <c r="AV165" s="11" t="s">
        <v>88</v>
      </c>
      <c r="AW165" s="11" t="s">
        <v>6</v>
      </c>
      <c r="AX165" s="11" t="s">
        <v>24</v>
      </c>
      <c r="AY165" s="195" t="s">
        <v>155</v>
      </c>
    </row>
    <row r="166" spans="2:65" s="10" customFormat="1" ht="29.85" customHeight="1">
      <c r="B166" s="159"/>
      <c r="D166" s="170" t="s">
        <v>78</v>
      </c>
      <c r="E166" s="171" t="s">
        <v>183</v>
      </c>
      <c r="F166" s="171" t="s">
        <v>310</v>
      </c>
      <c r="I166" s="162"/>
      <c r="J166" s="172">
        <f>BK166</f>
        <v>0</v>
      </c>
      <c r="L166" s="159"/>
      <c r="M166" s="164"/>
      <c r="N166" s="165"/>
      <c r="O166" s="165"/>
      <c r="P166" s="166">
        <f>SUM(P167:P223)</f>
        <v>0</v>
      </c>
      <c r="Q166" s="165"/>
      <c r="R166" s="166">
        <f>SUM(R167:R223)</f>
        <v>266.77501408999996</v>
      </c>
      <c r="S166" s="165"/>
      <c r="T166" s="167">
        <f>SUM(T167:T223)</f>
        <v>0</v>
      </c>
      <c r="AR166" s="160" t="s">
        <v>24</v>
      </c>
      <c r="AT166" s="168" t="s">
        <v>78</v>
      </c>
      <c r="AU166" s="168" t="s">
        <v>24</v>
      </c>
      <c r="AY166" s="160" t="s">
        <v>155</v>
      </c>
      <c r="BK166" s="169">
        <f>SUM(BK167:BK223)</f>
        <v>0</v>
      </c>
    </row>
    <row r="167" spans="2:65" s="1" customFormat="1" ht="25.5" customHeight="1">
      <c r="B167" s="173"/>
      <c r="C167" s="174" t="s">
        <v>311</v>
      </c>
      <c r="D167" s="174" t="s">
        <v>157</v>
      </c>
      <c r="E167" s="175" t="s">
        <v>312</v>
      </c>
      <c r="F167" s="176" t="s">
        <v>313</v>
      </c>
      <c r="G167" s="177" t="s">
        <v>160</v>
      </c>
      <c r="H167" s="178">
        <v>14.7</v>
      </c>
      <c r="I167" s="179"/>
      <c r="J167" s="180">
        <f>ROUND(I167*H167,2)</f>
        <v>0</v>
      </c>
      <c r="K167" s="176" t="s">
        <v>161</v>
      </c>
      <c r="L167" s="40"/>
      <c r="M167" s="181" t="s">
        <v>5</v>
      </c>
      <c r="N167" s="182" t="s">
        <v>50</v>
      </c>
      <c r="O167" s="41"/>
      <c r="P167" s="183">
        <f>O167*H167</f>
        <v>0</v>
      </c>
      <c r="Q167" s="183">
        <v>7.3499999999999998E-3</v>
      </c>
      <c r="R167" s="183">
        <f>Q167*H167</f>
        <v>0.10804499999999999</v>
      </c>
      <c r="S167" s="183">
        <v>0</v>
      </c>
      <c r="T167" s="184">
        <f>S167*H167</f>
        <v>0</v>
      </c>
      <c r="AR167" s="23" t="s">
        <v>162</v>
      </c>
      <c r="AT167" s="23" t="s">
        <v>157</v>
      </c>
      <c r="AU167" s="23" t="s">
        <v>88</v>
      </c>
      <c r="AY167" s="23" t="s">
        <v>155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24</v>
      </c>
      <c r="BK167" s="185">
        <f>ROUND(I167*H167,2)</f>
        <v>0</v>
      </c>
      <c r="BL167" s="23" t="s">
        <v>162</v>
      </c>
      <c r="BM167" s="23" t="s">
        <v>314</v>
      </c>
    </row>
    <row r="168" spans="2:65" s="11" customFormat="1">
      <c r="B168" s="186"/>
      <c r="D168" s="187" t="s">
        <v>164</v>
      </c>
      <c r="E168" s="188" t="s">
        <v>5</v>
      </c>
      <c r="F168" s="189" t="s">
        <v>315</v>
      </c>
      <c r="H168" s="190">
        <v>14.7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164</v>
      </c>
      <c r="AU168" s="195" t="s">
        <v>88</v>
      </c>
      <c r="AV168" s="11" t="s">
        <v>88</v>
      </c>
      <c r="AW168" s="11" t="s">
        <v>43</v>
      </c>
      <c r="AX168" s="11" t="s">
        <v>24</v>
      </c>
      <c r="AY168" s="195" t="s">
        <v>155</v>
      </c>
    </row>
    <row r="169" spans="2:65" s="1" customFormat="1" ht="25.5" customHeight="1">
      <c r="B169" s="173"/>
      <c r="C169" s="174" t="s">
        <v>316</v>
      </c>
      <c r="D169" s="174" t="s">
        <v>157</v>
      </c>
      <c r="E169" s="175" t="s">
        <v>317</v>
      </c>
      <c r="F169" s="176" t="s">
        <v>318</v>
      </c>
      <c r="G169" s="177" t="s">
        <v>160</v>
      </c>
      <c r="H169" s="178">
        <v>14.7</v>
      </c>
      <c r="I169" s="179"/>
      <c r="J169" s="180">
        <f>ROUND(I169*H169,2)</f>
        <v>0</v>
      </c>
      <c r="K169" s="176" t="s">
        <v>161</v>
      </c>
      <c r="L169" s="40"/>
      <c r="M169" s="181" t="s">
        <v>5</v>
      </c>
      <c r="N169" s="182" t="s">
        <v>50</v>
      </c>
      <c r="O169" s="41"/>
      <c r="P169" s="183">
        <f>O169*H169</f>
        <v>0</v>
      </c>
      <c r="Q169" s="183">
        <v>1.54E-2</v>
      </c>
      <c r="R169" s="183">
        <f>Q169*H169</f>
        <v>0.22638</v>
      </c>
      <c r="S169" s="183">
        <v>0</v>
      </c>
      <c r="T169" s="184">
        <f>S169*H169</f>
        <v>0</v>
      </c>
      <c r="AR169" s="23" t="s">
        <v>162</v>
      </c>
      <c r="AT169" s="23" t="s">
        <v>157</v>
      </c>
      <c r="AU169" s="23" t="s">
        <v>88</v>
      </c>
      <c r="AY169" s="23" t="s">
        <v>155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24</v>
      </c>
      <c r="BK169" s="185">
        <f>ROUND(I169*H169,2)</f>
        <v>0</v>
      </c>
      <c r="BL169" s="23" t="s">
        <v>162</v>
      </c>
      <c r="BM169" s="23" t="s">
        <v>319</v>
      </c>
    </row>
    <row r="170" spans="2:65" s="1" customFormat="1" ht="38.25" customHeight="1">
      <c r="B170" s="173"/>
      <c r="C170" s="174" t="s">
        <v>320</v>
      </c>
      <c r="D170" s="174" t="s">
        <v>157</v>
      </c>
      <c r="E170" s="175" t="s">
        <v>321</v>
      </c>
      <c r="F170" s="176" t="s">
        <v>322</v>
      </c>
      <c r="G170" s="177" t="s">
        <v>160</v>
      </c>
      <c r="H170" s="178">
        <v>98.944999999999993</v>
      </c>
      <c r="I170" s="179"/>
      <c r="J170" s="180">
        <f>ROUND(I170*H170,2)</f>
        <v>0</v>
      </c>
      <c r="K170" s="176" t="s">
        <v>161</v>
      </c>
      <c r="L170" s="40"/>
      <c r="M170" s="181" t="s">
        <v>5</v>
      </c>
      <c r="N170" s="182" t="s">
        <v>50</v>
      </c>
      <c r="O170" s="41"/>
      <c r="P170" s="183">
        <f>O170*H170</f>
        <v>0</v>
      </c>
      <c r="Q170" s="183">
        <v>1.8380000000000001E-2</v>
      </c>
      <c r="R170" s="183">
        <f>Q170*H170</f>
        <v>1.8186091</v>
      </c>
      <c r="S170" s="183">
        <v>0</v>
      </c>
      <c r="T170" s="184">
        <f>S170*H170</f>
        <v>0</v>
      </c>
      <c r="AR170" s="23" t="s">
        <v>162</v>
      </c>
      <c r="AT170" s="23" t="s">
        <v>157</v>
      </c>
      <c r="AU170" s="23" t="s">
        <v>88</v>
      </c>
      <c r="AY170" s="23" t="s">
        <v>155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24</v>
      </c>
      <c r="BK170" s="185">
        <f>ROUND(I170*H170,2)</f>
        <v>0</v>
      </c>
      <c r="BL170" s="23" t="s">
        <v>162</v>
      </c>
      <c r="BM170" s="23" t="s">
        <v>323</v>
      </c>
    </row>
    <row r="171" spans="2:65" s="11" customFormat="1">
      <c r="B171" s="186"/>
      <c r="D171" s="187" t="s">
        <v>164</v>
      </c>
      <c r="E171" s="188" t="s">
        <v>5</v>
      </c>
      <c r="F171" s="189" t="s">
        <v>324</v>
      </c>
      <c r="H171" s="190">
        <v>98.944999999999993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5" t="s">
        <v>164</v>
      </c>
      <c r="AU171" s="195" t="s">
        <v>88</v>
      </c>
      <c r="AV171" s="11" t="s">
        <v>88</v>
      </c>
      <c r="AW171" s="11" t="s">
        <v>43</v>
      </c>
      <c r="AX171" s="11" t="s">
        <v>24</v>
      </c>
      <c r="AY171" s="195" t="s">
        <v>155</v>
      </c>
    </row>
    <row r="172" spans="2:65" s="1" customFormat="1" ht="16.5" customHeight="1">
      <c r="B172" s="173"/>
      <c r="C172" s="174" t="s">
        <v>325</v>
      </c>
      <c r="D172" s="174" t="s">
        <v>157</v>
      </c>
      <c r="E172" s="175" t="s">
        <v>326</v>
      </c>
      <c r="F172" s="176" t="s">
        <v>327</v>
      </c>
      <c r="G172" s="177" t="s">
        <v>160</v>
      </c>
      <c r="H172" s="178">
        <v>9.25</v>
      </c>
      <c r="I172" s="179"/>
      <c r="J172" s="180">
        <f>ROUND(I172*H172,2)</f>
        <v>0</v>
      </c>
      <c r="K172" s="176" t="s">
        <v>161</v>
      </c>
      <c r="L172" s="40"/>
      <c r="M172" s="181" t="s">
        <v>5</v>
      </c>
      <c r="N172" s="182" t="s">
        <v>50</v>
      </c>
      <c r="O172" s="41"/>
      <c r="P172" s="183">
        <f>O172*H172</f>
        <v>0</v>
      </c>
      <c r="Q172" s="183">
        <v>3.3579999999999999E-2</v>
      </c>
      <c r="R172" s="183">
        <f>Q172*H172</f>
        <v>0.31061499999999997</v>
      </c>
      <c r="S172" s="183">
        <v>0</v>
      </c>
      <c r="T172" s="184">
        <f>S172*H172</f>
        <v>0</v>
      </c>
      <c r="AR172" s="23" t="s">
        <v>162</v>
      </c>
      <c r="AT172" s="23" t="s">
        <v>157</v>
      </c>
      <c r="AU172" s="23" t="s">
        <v>88</v>
      </c>
      <c r="AY172" s="23" t="s">
        <v>155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24</v>
      </c>
      <c r="BK172" s="185">
        <f>ROUND(I172*H172,2)</f>
        <v>0</v>
      </c>
      <c r="BL172" s="23" t="s">
        <v>162</v>
      </c>
      <c r="BM172" s="23" t="s">
        <v>328</v>
      </c>
    </row>
    <row r="173" spans="2:65" s="1" customFormat="1" ht="38.25" customHeight="1">
      <c r="B173" s="173"/>
      <c r="C173" s="174" t="s">
        <v>329</v>
      </c>
      <c r="D173" s="174" t="s">
        <v>157</v>
      </c>
      <c r="E173" s="175" t="s">
        <v>330</v>
      </c>
      <c r="F173" s="176" t="s">
        <v>331</v>
      </c>
      <c r="G173" s="177" t="s">
        <v>160</v>
      </c>
      <c r="H173" s="178">
        <v>67.275000000000006</v>
      </c>
      <c r="I173" s="179"/>
      <c r="J173" s="180">
        <f>ROUND(I173*H173,2)</f>
        <v>0</v>
      </c>
      <c r="K173" s="176" t="s">
        <v>161</v>
      </c>
      <c r="L173" s="40"/>
      <c r="M173" s="181" t="s">
        <v>5</v>
      </c>
      <c r="N173" s="182" t="s">
        <v>50</v>
      </c>
      <c r="O173" s="41"/>
      <c r="P173" s="183">
        <f>O173*H173</f>
        <v>0</v>
      </c>
      <c r="Q173" s="183">
        <v>3.48E-3</v>
      </c>
      <c r="R173" s="183">
        <f>Q173*H173</f>
        <v>0.23411700000000002</v>
      </c>
      <c r="S173" s="183">
        <v>0</v>
      </c>
      <c r="T173" s="184">
        <f>S173*H173</f>
        <v>0</v>
      </c>
      <c r="AR173" s="23" t="s">
        <v>162</v>
      </c>
      <c r="AT173" s="23" t="s">
        <v>157</v>
      </c>
      <c r="AU173" s="23" t="s">
        <v>88</v>
      </c>
      <c r="AY173" s="23" t="s">
        <v>155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24</v>
      </c>
      <c r="BK173" s="185">
        <f>ROUND(I173*H173,2)</f>
        <v>0</v>
      </c>
      <c r="BL173" s="23" t="s">
        <v>162</v>
      </c>
      <c r="BM173" s="23" t="s">
        <v>332</v>
      </c>
    </row>
    <row r="174" spans="2:65" s="11" customFormat="1">
      <c r="B174" s="186"/>
      <c r="D174" s="187" t="s">
        <v>164</v>
      </c>
      <c r="E174" s="188" t="s">
        <v>5</v>
      </c>
      <c r="F174" s="189" t="s">
        <v>333</v>
      </c>
      <c r="H174" s="190">
        <v>67.275000000000006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5" t="s">
        <v>164</v>
      </c>
      <c r="AU174" s="195" t="s">
        <v>88</v>
      </c>
      <c r="AV174" s="11" t="s">
        <v>88</v>
      </c>
      <c r="AW174" s="11" t="s">
        <v>43</v>
      </c>
      <c r="AX174" s="11" t="s">
        <v>24</v>
      </c>
      <c r="AY174" s="195" t="s">
        <v>155</v>
      </c>
    </row>
    <row r="175" spans="2:65" s="1" customFormat="1" ht="38.25" customHeight="1">
      <c r="B175" s="173"/>
      <c r="C175" s="174" t="s">
        <v>334</v>
      </c>
      <c r="D175" s="174" t="s">
        <v>157</v>
      </c>
      <c r="E175" s="175" t="s">
        <v>335</v>
      </c>
      <c r="F175" s="176" t="s">
        <v>336</v>
      </c>
      <c r="G175" s="177" t="s">
        <v>160</v>
      </c>
      <c r="H175" s="178">
        <v>96</v>
      </c>
      <c r="I175" s="179"/>
      <c r="J175" s="180">
        <f>ROUND(I175*H175,2)</f>
        <v>0</v>
      </c>
      <c r="K175" s="176" t="s">
        <v>161</v>
      </c>
      <c r="L175" s="40"/>
      <c r="M175" s="181" t="s">
        <v>5</v>
      </c>
      <c r="N175" s="182" t="s">
        <v>50</v>
      </c>
      <c r="O175" s="41"/>
      <c r="P175" s="183">
        <f>O175*H175</f>
        <v>0</v>
      </c>
      <c r="Q175" s="183">
        <v>6.3E-3</v>
      </c>
      <c r="R175" s="183">
        <f>Q175*H175</f>
        <v>0.6048</v>
      </c>
      <c r="S175" s="183">
        <v>0</v>
      </c>
      <c r="T175" s="184">
        <f>S175*H175</f>
        <v>0</v>
      </c>
      <c r="AR175" s="23" t="s">
        <v>162</v>
      </c>
      <c r="AT175" s="23" t="s">
        <v>157</v>
      </c>
      <c r="AU175" s="23" t="s">
        <v>88</v>
      </c>
      <c r="AY175" s="23" t="s">
        <v>155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24</v>
      </c>
      <c r="BK175" s="185">
        <f>ROUND(I175*H175,2)</f>
        <v>0</v>
      </c>
      <c r="BL175" s="23" t="s">
        <v>162</v>
      </c>
      <c r="BM175" s="23" t="s">
        <v>337</v>
      </c>
    </row>
    <row r="176" spans="2:65" s="1" customFormat="1" ht="25.5" customHeight="1">
      <c r="B176" s="173"/>
      <c r="C176" s="174" t="s">
        <v>338</v>
      </c>
      <c r="D176" s="174" t="s">
        <v>157</v>
      </c>
      <c r="E176" s="175" t="s">
        <v>339</v>
      </c>
      <c r="F176" s="176" t="s">
        <v>340</v>
      </c>
      <c r="G176" s="177" t="s">
        <v>160</v>
      </c>
      <c r="H176" s="178">
        <v>163.49799999999999</v>
      </c>
      <c r="I176" s="179"/>
      <c r="J176" s="180">
        <f>ROUND(I176*H176,2)</f>
        <v>0</v>
      </c>
      <c r="K176" s="176" t="s">
        <v>161</v>
      </c>
      <c r="L176" s="40"/>
      <c r="M176" s="181" t="s">
        <v>5</v>
      </c>
      <c r="N176" s="182" t="s">
        <v>50</v>
      </c>
      <c r="O176" s="41"/>
      <c r="P176" s="183">
        <f>O176*H176</f>
        <v>0</v>
      </c>
      <c r="Q176" s="183">
        <v>4.8900000000000002E-3</v>
      </c>
      <c r="R176" s="183">
        <f>Q176*H176</f>
        <v>0.79950522000000002</v>
      </c>
      <c r="S176" s="183">
        <v>0</v>
      </c>
      <c r="T176" s="184">
        <f>S176*H176</f>
        <v>0</v>
      </c>
      <c r="AR176" s="23" t="s">
        <v>162</v>
      </c>
      <c r="AT176" s="23" t="s">
        <v>157</v>
      </c>
      <c r="AU176" s="23" t="s">
        <v>88</v>
      </c>
      <c r="AY176" s="23" t="s">
        <v>155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24</v>
      </c>
      <c r="BK176" s="185">
        <f>ROUND(I176*H176,2)</f>
        <v>0</v>
      </c>
      <c r="BL176" s="23" t="s">
        <v>162</v>
      </c>
      <c r="BM176" s="23" t="s">
        <v>341</v>
      </c>
    </row>
    <row r="177" spans="2:65" s="11" customFormat="1">
      <c r="B177" s="186"/>
      <c r="D177" s="187" t="s">
        <v>164</v>
      </c>
      <c r="E177" s="188" t="s">
        <v>5</v>
      </c>
      <c r="F177" s="189" t="s">
        <v>342</v>
      </c>
      <c r="H177" s="190">
        <v>163.49799999999999</v>
      </c>
      <c r="I177" s="191"/>
      <c r="L177" s="186"/>
      <c r="M177" s="192"/>
      <c r="N177" s="193"/>
      <c r="O177" s="193"/>
      <c r="P177" s="193"/>
      <c r="Q177" s="193"/>
      <c r="R177" s="193"/>
      <c r="S177" s="193"/>
      <c r="T177" s="194"/>
      <c r="AT177" s="195" t="s">
        <v>164</v>
      </c>
      <c r="AU177" s="195" t="s">
        <v>88</v>
      </c>
      <c r="AV177" s="11" t="s">
        <v>88</v>
      </c>
      <c r="AW177" s="11" t="s">
        <v>43</v>
      </c>
      <c r="AX177" s="11" t="s">
        <v>24</v>
      </c>
      <c r="AY177" s="195" t="s">
        <v>155</v>
      </c>
    </row>
    <row r="178" spans="2:65" s="1" customFormat="1" ht="25.5" customHeight="1">
      <c r="B178" s="173"/>
      <c r="C178" s="174" t="s">
        <v>343</v>
      </c>
      <c r="D178" s="174" t="s">
        <v>157</v>
      </c>
      <c r="E178" s="175" t="s">
        <v>344</v>
      </c>
      <c r="F178" s="176" t="s">
        <v>345</v>
      </c>
      <c r="G178" s="177" t="s">
        <v>160</v>
      </c>
      <c r="H178" s="178">
        <v>1</v>
      </c>
      <c r="I178" s="179"/>
      <c r="J178" s="180">
        <f>ROUND(I178*H178,2)</f>
        <v>0</v>
      </c>
      <c r="K178" s="176" t="s">
        <v>161</v>
      </c>
      <c r="L178" s="40"/>
      <c r="M178" s="181" t="s">
        <v>5</v>
      </c>
      <c r="N178" s="182" t="s">
        <v>50</v>
      </c>
      <c r="O178" s="41"/>
      <c r="P178" s="183">
        <f>O178*H178</f>
        <v>0</v>
      </c>
      <c r="Q178" s="183">
        <v>8.2500000000000004E-3</v>
      </c>
      <c r="R178" s="183">
        <f>Q178*H178</f>
        <v>8.2500000000000004E-3</v>
      </c>
      <c r="S178" s="183">
        <v>0</v>
      </c>
      <c r="T178" s="184">
        <f>S178*H178</f>
        <v>0</v>
      </c>
      <c r="AR178" s="23" t="s">
        <v>162</v>
      </c>
      <c r="AT178" s="23" t="s">
        <v>157</v>
      </c>
      <c r="AU178" s="23" t="s">
        <v>88</v>
      </c>
      <c r="AY178" s="23" t="s">
        <v>155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24</v>
      </c>
      <c r="BK178" s="185">
        <f>ROUND(I178*H178,2)</f>
        <v>0</v>
      </c>
      <c r="BL178" s="23" t="s">
        <v>162</v>
      </c>
      <c r="BM178" s="23" t="s">
        <v>346</v>
      </c>
    </row>
    <row r="179" spans="2:65" s="1" customFormat="1" ht="25.5" customHeight="1">
      <c r="B179" s="173"/>
      <c r="C179" s="199" t="s">
        <v>347</v>
      </c>
      <c r="D179" s="199" t="s">
        <v>250</v>
      </c>
      <c r="E179" s="200" t="s">
        <v>348</v>
      </c>
      <c r="F179" s="201" t="s">
        <v>349</v>
      </c>
      <c r="G179" s="202" t="s">
        <v>160</v>
      </c>
      <c r="H179" s="203">
        <v>68.620999999999995</v>
      </c>
      <c r="I179" s="204"/>
      <c r="J179" s="205">
        <f>ROUND(I179*H179,2)</f>
        <v>0</v>
      </c>
      <c r="K179" s="201" t="s">
        <v>161</v>
      </c>
      <c r="L179" s="206"/>
      <c r="M179" s="207" t="s">
        <v>5</v>
      </c>
      <c r="N179" s="208" t="s">
        <v>50</v>
      </c>
      <c r="O179" s="41"/>
      <c r="P179" s="183">
        <f>O179*H179</f>
        <v>0</v>
      </c>
      <c r="Q179" s="183">
        <v>2.3999999999999998E-3</v>
      </c>
      <c r="R179" s="183">
        <f>Q179*H179</f>
        <v>0.16469039999999999</v>
      </c>
      <c r="S179" s="183">
        <v>0</v>
      </c>
      <c r="T179" s="184">
        <f>S179*H179</f>
        <v>0</v>
      </c>
      <c r="AR179" s="23" t="s">
        <v>193</v>
      </c>
      <c r="AT179" s="23" t="s">
        <v>250</v>
      </c>
      <c r="AU179" s="23" t="s">
        <v>88</v>
      </c>
      <c r="AY179" s="23" t="s">
        <v>155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24</v>
      </c>
      <c r="BK179" s="185">
        <f>ROUND(I179*H179,2)</f>
        <v>0</v>
      </c>
      <c r="BL179" s="23" t="s">
        <v>162</v>
      </c>
      <c r="BM179" s="23" t="s">
        <v>350</v>
      </c>
    </row>
    <row r="180" spans="2:65" s="1" customFormat="1" ht="27">
      <c r="B180" s="40"/>
      <c r="D180" s="196" t="s">
        <v>307</v>
      </c>
      <c r="F180" s="209" t="s">
        <v>351</v>
      </c>
      <c r="I180" s="210"/>
      <c r="L180" s="40"/>
      <c r="M180" s="211"/>
      <c r="N180" s="41"/>
      <c r="O180" s="41"/>
      <c r="P180" s="41"/>
      <c r="Q180" s="41"/>
      <c r="R180" s="41"/>
      <c r="S180" s="41"/>
      <c r="T180" s="69"/>
      <c r="AT180" s="23" t="s">
        <v>307</v>
      </c>
      <c r="AU180" s="23" t="s">
        <v>88</v>
      </c>
    </row>
    <row r="181" spans="2:65" s="11" customFormat="1">
      <c r="B181" s="186"/>
      <c r="D181" s="187" t="s">
        <v>164</v>
      </c>
      <c r="F181" s="189" t="s">
        <v>352</v>
      </c>
      <c r="H181" s="190">
        <v>68.620999999999995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95" t="s">
        <v>164</v>
      </c>
      <c r="AU181" s="195" t="s">
        <v>88</v>
      </c>
      <c r="AV181" s="11" t="s">
        <v>88</v>
      </c>
      <c r="AW181" s="11" t="s">
        <v>6</v>
      </c>
      <c r="AX181" s="11" t="s">
        <v>24</v>
      </c>
      <c r="AY181" s="195" t="s">
        <v>155</v>
      </c>
    </row>
    <row r="182" spans="2:65" s="1" customFormat="1" ht="25.5" customHeight="1">
      <c r="B182" s="173"/>
      <c r="C182" s="174" t="s">
        <v>353</v>
      </c>
      <c r="D182" s="174" t="s">
        <v>157</v>
      </c>
      <c r="E182" s="175" t="s">
        <v>354</v>
      </c>
      <c r="F182" s="176" t="s">
        <v>355</v>
      </c>
      <c r="G182" s="177" t="s">
        <v>160</v>
      </c>
      <c r="H182" s="178">
        <v>96.233000000000004</v>
      </c>
      <c r="I182" s="179"/>
      <c r="J182" s="180">
        <f>ROUND(I182*H182,2)</f>
        <v>0</v>
      </c>
      <c r="K182" s="176" t="s">
        <v>161</v>
      </c>
      <c r="L182" s="40"/>
      <c r="M182" s="181" t="s">
        <v>5</v>
      </c>
      <c r="N182" s="182" t="s">
        <v>50</v>
      </c>
      <c r="O182" s="41"/>
      <c r="P182" s="183">
        <f>O182*H182</f>
        <v>0</v>
      </c>
      <c r="Q182" s="183">
        <v>8.5000000000000006E-3</v>
      </c>
      <c r="R182" s="183">
        <f>Q182*H182</f>
        <v>0.81798050000000011</v>
      </c>
      <c r="S182" s="183">
        <v>0</v>
      </c>
      <c r="T182" s="184">
        <f>S182*H182</f>
        <v>0</v>
      </c>
      <c r="AR182" s="23" t="s">
        <v>162</v>
      </c>
      <c r="AT182" s="23" t="s">
        <v>157</v>
      </c>
      <c r="AU182" s="23" t="s">
        <v>88</v>
      </c>
      <c r="AY182" s="23" t="s">
        <v>155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24</v>
      </c>
      <c r="BK182" s="185">
        <f>ROUND(I182*H182,2)</f>
        <v>0</v>
      </c>
      <c r="BL182" s="23" t="s">
        <v>162</v>
      </c>
      <c r="BM182" s="23" t="s">
        <v>356</v>
      </c>
    </row>
    <row r="183" spans="2:65" s="11" customFormat="1">
      <c r="B183" s="186"/>
      <c r="D183" s="187" t="s">
        <v>164</v>
      </c>
      <c r="E183" s="188" t="s">
        <v>5</v>
      </c>
      <c r="F183" s="189" t="s">
        <v>357</v>
      </c>
      <c r="H183" s="190">
        <v>96.233000000000004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95" t="s">
        <v>164</v>
      </c>
      <c r="AU183" s="195" t="s">
        <v>88</v>
      </c>
      <c r="AV183" s="11" t="s">
        <v>88</v>
      </c>
      <c r="AW183" s="11" t="s">
        <v>43</v>
      </c>
      <c r="AX183" s="11" t="s">
        <v>24</v>
      </c>
      <c r="AY183" s="195" t="s">
        <v>155</v>
      </c>
    </row>
    <row r="184" spans="2:65" s="1" customFormat="1" ht="16.5" customHeight="1">
      <c r="B184" s="173"/>
      <c r="C184" s="199" t="s">
        <v>358</v>
      </c>
      <c r="D184" s="199" t="s">
        <v>250</v>
      </c>
      <c r="E184" s="200" t="s">
        <v>359</v>
      </c>
      <c r="F184" s="201" t="s">
        <v>360</v>
      </c>
      <c r="G184" s="202" t="s">
        <v>160</v>
      </c>
      <c r="H184" s="203">
        <v>98.158000000000001</v>
      </c>
      <c r="I184" s="204"/>
      <c r="J184" s="205">
        <f>ROUND(I184*H184,2)</f>
        <v>0</v>
      </c>
      <c r="K184" s="201" t="s">
        <v>161</v>
      </c>
      <c r="L184" s="206"/>
      <c r="M184" s="207" t="s">
        <v>5</v>
      </c>
      <c r="N184" s="208" t="s">
        <v>50</v>
      </c>
      <c r="O184" s="41"/>
      <c r="P184" s="183">
        <f>O184*H184</f>
        <v>0</v>
      </c>
      <c r="Q184" s="183">
        <v>3.2200000000000002E-3</v>
      </c>
      <c r="R184" s="183">
        <f>Q184*H184</f>
        <v>0.31606876</v>
      </c>
      <c r="S184" s="183">
        <v>0</v>
      </c>
      <c r="T184" s="184">
        <f>S184*H184</f>
        <v>0</v>
      </c>
      <c r="AR184" s="23" t="s">
        <v>193</v>
      </c>
      <c r="AT184" s="23" t="s">
        <v>250</v>
      </c>
      <c r="AU184" s="23" t="s">
        <v>88</v>
      </c>
      <c r="AY184" s="23" t="s">
        <v>155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24</v>
      </c>
      <c r="BK184" s="185">
        <f>ROUND(I184*H184,2)</f>
        <v>0</v>
      </c>
      <c r="BL184" s="23" t="s">
        <v>162</v>
      </c>
      <c r="BM184" s="23" t="s">
        <v>361</v>
      </c>
    </row>
    <row r="185" spans="2:65" s="1" customFormat="1" ht="27">
      <c r="B185" s="40"/>
      <c r="D185" s="196" t="s">
        <v>307</v>
      </c>
      <c r="F185" s="209" t="s">
        <v>351</v>
      </c>
      <c r="I185" s="210"/>
      <c r="L185" s="40"/>
      <c r="M185" s="211"/>
      <c r="N185" s="41"/>
      <c r="O185" s="41"/>
      <c r="P185" s="41"/>
      <c r="Q185" s="41"/>
      <c r="R185" s="41"/>
      <c r="S185" s="41"/>
      <c r="T185" s="69"/>
      <c r="AT185" s="23" t="s">
        <v>307</v>
      </c>
      <c r="AU185" s="23" t="s">
        <v>88</v>
      </c>
    </row>
    <row r="186" spans="2:65" s="11" customFormat="1">
      <c r="B186" s="186"/>
      <c r="D186" s="187" t="s">
        <v>164</v>
      </c>
      <c r="F186" s="189" t="s">
        <v>362</v>
      </c>
      <c r="H186" s="190">
        <v>98.158000000000001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95" t="s">
        <v>164</v>
      </c>
      <c r="AU186" s="195" t="s">
        <v>88</v>
      </c>
      <c r="AV186" s="11" t="s">
        <v>88</v>
      </c>
      <c r="AW186" s="11" t="s">
        <v>6</v>
      </c>
      <c r="AX186" s="11" t="s">
        <v>24</v>
      </c>
      <c r="AY186" s="195" t="s">
        <v>155</v>
      </c>
    </row>
    <row r="187" spans="2:65" s="1" customFormat="1" ht="38.25" customHeight="1">
      <c r="B187" s="173"/>
      <c r="C187" s="174" t="s">
        <v>363</v>
      </c>
      <c r="D187" s="174" t="s">
        <v>157</v>
      </c>
      <c r="E187" s="175" t="s">
        <v>364</v>
      </c>
      <c r="F187" s="176" t="s">
        <v>365</v>
      </c>
      <c r="G187" s="177" t="s">
        <v>366</v>
      </c>
      <c r="H187" s="178">
        <v>12</v>
      </c>
      <c r="I187" s="179"/>
      <c r="J187" s="180">
        <f>ROUND(I187*H187,2)</f>
        <v>0</v>
      </c>
      <c r="K187" s="176" t="s">
        <v>161</v>
      </c>
      <c r="L187" s="40"/>
      <c r="M187" s="181" t="s">
        <v>5</v>
      </c>
      <c r="N187" s="182" t="s">
        <v>50</v>
      </c>
      <c r="O187" s="41"/>
      <c r="P187" s="183">
        <f>O187*H187</f>
        <v>0</v>
      </c>
      <c r="Q187" s="183">
        <v>1.6800000000000001E-3</v>
      </c>
      <c r="R187" s="183">
        <f>Q187*H187</f>
        <v>2.0160000000000001E-2</v>
      </c>
      <c r="S187" s="183">
        <v>0</v>
      </c>
      <c r="T187" s="184">
        <f>S187*H187</f>
        <v>0</v>
      </c>
      <c r="AR187" s="23" t="s">
        <v>162</v>
      </c>
      <c r="AT187" s="23" t="s">
        <v>157</v>
      </c>
      <c r="AU187" s="23" t="s">
        <v>88</v>
      </c>
      <c r="AY187" s="23" t="s">
        <v>155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24</v>
      </c>
      <c r="BK187" s="185">
        <f>ROUND(I187*H187,2)</f>
        <v>0</v>
      </c>
      <c r="BL187" s="23" t="s">
        <v>162</v>
      </c>
      <c r="BM187" s="23" t="s">
        <v>367</v>
      </c>
    </row>
    <row r="188" spans="2:65" s="1" customFormat="1" ht="25.5" customHeight="1">
      <c r="B188" s="173"/>
      <c r="C188" s="174" t="s">
        <v>368</v>
      </c>
      <c r="D188" s="174" t="s">
        <v>157</v>
      </c>
      <c r="E188" s="175" t="s">
        <v>369</v>
      </c>
      <c r="F188" s="176" t="s">
        <v>370</v>
      </c>
      <c r="G188" s="177" t="s">
        <v>366</v>
      </c>
      <c r="H188" s="178">
        <v>58.5</v>
      </c>
      <c r="I188" s="179"/>
      <c r="J188" s="180">
        <f>ROUND(I188*H188,2)</f>
        <v>0</v>
      </c>
      <c r="K188" s="176" t="s">
        <v>161</v>
      </c>
      <c r="L188" s="40"/>
      <c r="M188" s="181" t="s">
        <v>5</v>
      </c>
      <c r="N188" s="182" t="s">
        <v>50</v>
      </c>
      <c r="O188" s="41"/>
      <c r="P188" s="183">
        <f>O188*H188</f>
        <v>0</v>
      </c>
      <c r="Q188" s="183">
        <v>6.0000000000000002E-5</v>
      </c>
      <c r="R188" s="183">
        <f>Q188*H188</f>
        <v>3.5100000000000001E-3</v>
      </c>
      <c r="S188" s="183">
        <v>0</v>
      </c>
      <c r="T188" s="184">
        <f>S188*H188</f>
        <v>0</v>
      </c>
      <c r="AR188" s="23" t="s">
        <v>162</v>
      </c>
      <c r="AT188" s="23" t="s">
        <v>157</v>
      </c>
      <c r="AU188" s="23" t="s">
        <v>88</v>
      </c>
      <c r="AY188" s="23" t="s">
        <v>155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24</v>
      </c>
      <c r="BK188" s="185">
        <f>ROUND(I188*H188,2)</f>
        <v>0</v>
      </c>
      <c r="BL188" s="23" t="s">
        <v>162</v>
      </c>
      <c r="BM188" s="23" t="s">
        <v>371</v>
      </c>
    </row>
    <row r="189" spans="2:65" s="11" customFormat="1">
      <c r="B189" s="186"/>
      <c r="D189" s="187" t="s">
        <v>164</v>
      </c>
      <c r="E189" s="188" t="s">
        <v>5</v>
      </c>
      <c r="F189" s="189" t="s">
        <v>372</v>
      </c>
      <c r="H189" s="190">
        <v>58.5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AT189" s="195" t="s">
        <v>164</v>
      </c>
      <c r="AU189" s="195" t="s">
        <v>88</v>
      </c>
      <c r="AV189" s="11" t="s">
        <v>88</v>
      </c>
      <c r="AW189" s="11" t="s">
        <v>43</v>
      </c>
      <c r="AX189" s="11" t="s">
        <v>24</v>
      </c>
      <c r="AY189" s="195" t="s">
        <v>155</v>
      </c>
    </row>
    <row r="190" spans="2:65" s="1" customFormat="1" ht="16.5" customHeight="1">
      <c r="B190" s="173"/>
      <c r="C190" s="199" t="s">
        <v>373</v>
      </c>
      <c r="D190" s="199" t="s">
        <v>250</v>
      </c>
      <c r="E190" s="200" t="s">
        <v>374</v>
      </c>
      <c r="F190" s="201" t="s">
        <v>375</v>
      </c>
      <c r="G190" s="202" t="s">
        <v>366</v>
      </c>
      <c r="H190" s="203">
        <v>61.424999999999997</v>
      </c>
      <c r="I190" s="204"/>
      <c r="J190" s="205">
        <f>ROUND(I190*H190,2)</f>
        <v>0</v>
      </c>
      <c r="K190" s="201" t="s">
        <v>161</v>
      </c>
      <c r="L190" s="206"/>
      <c r="M190" s="207" t="s">
        <v>5</v>
      </c>
      <c r="N190" s="208" t="s">
        <v>50</v>
      </c>
      <c r="O190" s="41"/>
      <c r="P190" s="183">
        <f>O190*H190</f>
        <v>0</v>
      </c>
      <c r="Q190" s="183">
        <v>5.0000000000000001E-4</v>
      </c>
      <c r="R190" s="183">
        <f>Q190*H190</f>
        <v>3.07125E-2</v>
      </c>
      <c r="S190" s="183">
        <v>0</v>
      </c>
      <c r="T190" s="184">
        <f>S190*H190</f>
        <v>0</v>
      </c>
      <c r="AR190" s="23" t="s">
        <v>193</v>
      </c>
      <c r="AT190" s="23" t="s">
        <v>250</v>
      </c>
      <c r="AU190" s="23" t="s">
        <v>88</v>
      </c>
      <c r="AY190" s="23" t="s">
        <v>155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3" t="s">
        <v>24</v>
      </c>
      <c r="BK190" s="185">
        <f>ROUND(I190*H190,2)</f>
        <v>0</v>
      </c>
      <c r="BL190" s="23" t="s">
        <v>162</v>
      </c>
      <c r="BM190" s="23" t="s">
        <v>376</v>
      </c>
    </row>
    <row r="191" spans="2:65" s="11" customFormat="1">
      <c r="B191" s="186"/>
      <c r="D191" s="187" t="s">
        <v>164</v>
      </c>
      <c r="F191" s="189" t="s">
        <v>377</v>
      </c>
      <c r="H191" s="190">
        <v>61.424999999999997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95" t="s">
        <v>164</v>
      </c>
      <c r="AU191" s="195" t="s">
        <v>88</v>
      </c>
      <c r="AV191" s="11" t="s">
        <v>88</v>
      </c>
      <c r="AW191" s="11" t="s">
        <v>6</v>
      </c>
      <c r="AX191" s="11" t="s">
        <v>24</v>
      </c>
      <c r="AY191" s="195" t="s">
        <v>155</v>
      </c>
    </row>
    <row r="192" spans="2:65" s="1" customFormat="1" ht="25.5" customHeight="1">
      <c r="B192" s="173"/>
      <c r="C192" s="174" t="s">
        <v>378</v>
      </c>
      <c r="D192" s="174" t="s">
        <v>157</v>
      </c>
      <c r="E192" s="175" t="s">
        <v>379</v>
      </c>
      <c r="F192" s="176" t="s">
        <v>380</v>
      </c>
      <c r="G192" s="177" t="s">
        <v>366</v>
      </c>
      <c r="H192" s="178">
        <v>28.3</v>
      </c>
      <c r="I192" s="179"/>
      <c r="J192" s="180">
        <f>ROUND(I192*H192,2)</f>
        <v>0</v>
      </c>
      <c r="K192" s="176" t="s">
        <v>161</v>
      </c>
      <c r="L192" s="40"/>
      <c r="M192" s="181" t="s">
        <v>5</v>
      </c>
      <c r="N192" s="182" t="s">
        <v>50</v>
      </c>
      <c r="O192" s="41"/>
      <c r="P192" s="183">
        <f>O192*H192</f>
        <v>0</v>
      </c>
      <c r="Q192" s="183">
        <v>2.5000000000000001E-4</v>
      </c>
      <c r="R192" s="183">
        <f>Q192*H192</f>
        <v>7.0750000000000006E-3</v>
      </c>
      <c r="S192" s="183">
        <v>0</v>
      </c>
      <c r="T192" s="184">
        <f>S192*H192</f>
        <v>0</v>
      </c>
      <c r="AR192" s="23" t="s">
        <v>162</v>
      </c>
      <c r="AT192" s="23" t="s">
        <v>157</v>
      </c>
      <c r="AU192" s="23" t="s">
        <v>88</v>
      </c>
      <c r="AY192" s="23" t="s">
        <v>155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24</v>
      </c>
      <c r="BK192" s="185">
        <f>ROUND(I192*H192,2)</f>
        <v>0</v>
      </c>
      <c r="BL192" s="23" t="s">
        <v>162</v>
      </c>
      <c r="BM192" s="23" t="s">
        <v>381</v>
      </c>
    </row>
    <row r="193" spans="2:65" s="11" customFormat="1">
      <c r="B193" s="186"/>
      <c r="D193" s="187" t="s">
        <v>164</v>
      </c>
      <c r="E193" s="188" t="s">
        <v>5</v>
      </c>
      <c r="F193" s="189" t="s">
        <v>382</v>
      </c>
      <c r="H193" s="190">
        <v>28.3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95" t="s">
        <v>164</v>
      </c>
      <c r="AU193" s="195" t="s">
        <v>88</v>
      </c>
      <c r="AV193" s="11" t="s">
        <v>88</v>
      </c>
      <c r="AW193" s="11" t="s">
        <v>43</v>
      </c>
      <c r="AX193" s="11" t="s">
        <v>24</v>
      </c>
      <c r="AY193" s="195" t="s">
        <v>155</v>
      </c>
    </row>
    <row r="194" spans="2:65" s="1" customFormat="1" ht="16.5" customHeight="1">
      <c r="B194" s="173"/>
      <c r="C194" s="199" t="s">
        <v>383</v>
      </c>
      <c r="D194" s="199" t="s">
        <v>250</v>
      </c>
      <c r="E194" s="200" t="s">
        <v>384</v>
      </c>
      <c r="F194" s="201" t="s">
        <v>385</v>
      </c>
      <c r="G194" s="202" t="s">
        <v>366</v>
      </c>
      <c r="H194" s="203">
        <v>29.715</v>
      </c>
      <c r="I194" s="204"/>
      <c r="J194" s="205">
        <f>ROUND(I194*H194,2)</f>
        <v>0</v>
      </c>
      <c r="K194" s="201" t="s">
        <v>161</v>
      </c>
      <c r="L194" s="206"/>
      <c r="M194" s="207" t="s">
        <v>5</v>
      </c>
      <c r="N194" s="208" t="s">
        <v>50</v>
      </c>
      <c r="O194" s="41"/>
      <c r="P194" s="183">
        <f>O194*H194</f>
        <v>0</v>
      </c>
      <c r="Q194" s="183">
        <v>3.0000000000000001E-5</v>
      </c>
      <c r="R194" s="183">
        <f>Q194*H194</f>
        <v>8.9145000000000001E-4</v>
      </c>
      <c r="S194" s="183">
        <v>0</v>
      </c>
      <c r="T194" s="184">
        <f>S194*H194</f>
        <v>0</v>
      </c>
      <c r="AR194" s="23" t="s">
        <v>193</v>
      </c>
      <c r="AT194" s="23" t="s">
        <v>250</v>
      </c>
      <c r="AU194" s="23" t="s">
        <v>88</v>
      </c>
      <c r="AY194" s="23" t="s">
        <v>155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24</v>
      </c>
      <c r="BK194" s="185">
        <f>ROUND(I194*H194,2)</f>
        <v>0</v>
      </c>
      <c r="BL194" s="23" t="s">
        <v>162</v>
      </c>
      <c r="BM194" s="23" t="s">
        <v>386</v>
      </c>
    </row>
    <row r="195" spans="2:65" s="11" customFormat="1">
      <c r="B195" s="186"/>
      <c r="D195" s="187" t="s">
        <v>164</v>
      </c>
      <c r="F195" s="189" t="s">
        <v>387</v>
      </c>
      <c r="H195" s="190">
        <v>29.715</v>
      </c>
      <c r="I195" s="191"/>
      <c r="L195" s="186"/>
      <c r="M195" s="192"/>
      <c r="N195" s="193"/>
      <c r="O195" s="193"/>
      <c r="P195" s="193"/>
      <c r="Q195" s="193"/>
      <c r="R195" s="193"/>
      <c r="S195" s="193"/>
      <c r="T195" s="194"/>
      <c r="AT195" s="195" t="s">
        <v>164</v>
      </c>
      <c r="AU195" s="195" t="s">
        <v>88</v>
      </c>
      <c r="AV195" s="11" t="s">
        <v>88</v>
      </c>
      <c r="AW195" s="11" t="s">
        <v>6</v>
      </c>
      <c r="AX195" s="11" t="s">
        <v>24</v>
      </c>
      <c r="AY195" s="195" t="s">
        <v>155</v>
      </c>
    </row>
    <row r="196" spans="2:65" s="1" customFormat="1" ht="16.5" customHeight="1">
      <c r="B196" s="173"/>
      <c r="C196" s="199" t="s">
        <v>388</v>
      </c>
      <c r="D196" s="199" t="s">
        <v>250</v>
      </c>
      <c r="E196" s="200" t="s">
        <v>389</v>
      </c>
      <c r="F196" s="201" t="s">
        <v>390</v>
      </c>
      <c r="G196" s="202" t="s">
        <v>366</v>
      </c>
      <c r="H196" s="203">
        <v>6.3</v>
      </c>
      <c r="I196" s="204"/>
      <c r="J196" s="205">
        <f>ROUND(I196*H196,2)</f>
        <v>0</v>
      </c>
      <c r="K196" s="201" t="s">
        <v>161</v>
      </c>
      <c r="L196" s="206"/>
      <c r="M196" s="207" t="s">
        <v>5</v>
      </c>
      <c r="N196" s="208" t="s">
        <v>50</v>
      </c>
      <c r="O196" s="41"/>
      <c r="P196" s="183">
        <f>O196*H196</f>
        <v>0</v>
      </c>
      <c r="Q196" s="183">
        <v>3.0000000000000001E-5</v>
      </c>
      <c r="R196" s="183">
        <f>Q196*H196</f>
        <v>1.8899999999999999E-4</v>
      </c>
      <c r="S196" s="183">
        <v>0</v>
      </c>
      <c r="T196" s="184">
        <f>S196*H196</f>
        <v>0</v>
      </c>
      <c r="AR196" s="23" t="s">
        <v>193</v>
      </c>
      <c r="AT196" s="23" t="s">
        <v>250</v>
      </c>
      <c r="AU196" s="23" t="s">
        <v>88</v>
      </c>
      <c r="AY196" s="23" t="s">
        <v>155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23" t="s">
        <v>24</v>
      </c>
      <c r="BK196" s="185">
        <f>ROUND(I196*H196,2)</f>
        <v>0</v>
      </c>
      <c r="BL196" s="23" t="s">
        <v>162</v>
      </c>
      <c r="BM196" s="23" t="s">
        <v>391</v>
      </c>
    </row>
    <row r="197" spans="2:65" s="1" customFormat="1" ht="27">
      <c r="B197" s="40"/>
      <c r="D197" s="196" t="s">
        <v>307</v>
      </c>
      <c r="F197" s="209" t="s">
        <v>392</v>
      </c>
      <c r="I197" s="210"/>
      <c r="L197" s="40"/>
      <c r="M197" s="211"/>
      <c r="N197" s="41"/>
      <c r="O197" s="41"/>
      <c r="P197" s="41"/>
      <c r="Q197" s="41"/>
      <c r="R197" s="41"/>
      <c r="S197" s="41"/>
      <c r="T197" s="69"/>
      <c r="AT197" s="23" t="s">
        <v>307</v>
      </c>
      <c r="AU197" s="23" t="s">
        <v>88</v>
      </c>
    </row>
    <row r="198" spans="2:65" s="11" customFormat="1">
      <c r="B198" s="186"/>
      <c r="D198" s="187" t="s">
        <v>164</v>
      </c>
      <c r="F198" s="189" t="s">
        <v>393</v>
      </c>
      <c r="H198" s="190">
        <v>6.3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95" t="s">
        <v>164</v>
      </c>
      <c r="AU198" s="195" t="s">
        <v>88</v>
      </c>
      <c r="AV198" s="11" t="s">
        <v>88</v>
      </c>
      <c r="AW198" s="11" t="s">
        <v>6</v>
      </c>
      <c r="AX198" s="11" t="s">
        <v>24</v>
      </c>
      <c r="AY198" s="195" t="s">
        <v>155</v>
      </c>
    </row>
    <row r="199" spans="2:65" s="1" customFormat="1" ht="16.5" customHeight="1">
      <c r="B199" s="173"/>
      <c r="C199" s="174" t="s">
        <v>394</v>
      </c>
      <c r="D199" s="174" t="s">
        <v>157</v>
      </c>
      <c r="E199" s="175" t="s">
        <v>395</v>
      </c>
      <c r="F199" s="176" t="s">
        <v>396</v>
      </c>
      <c r="G199" s="177" t="s">
        <v>160</v>
      </c>
      <c r="H199" s="178">
        <v>67.275000000000006</v>
      </c>
      <c r="I199" s="179"/>
      <c r="J199" s="180">
        <f>ROUND(I199*H199,2)</f>
        <v>0</v>
      </c>
      <c r="K199" s="176" t="s">
        <v>5</v>
      </c>
      <c r="L199" s="40"/>
      <c r="M199" s="181" t="s">
        <v>5</v>
      </c>
      <c r="N199" s="182" t="s">
        <v>50</v>
      </c>
      <c r="O199" s="41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23" t="s">
        <v>162</v>
      </c>
      <c r="AT199" s="23" t="s">
        <v>157</v>
      </c>
      <c r="AU199" s="23" t="s">
        <v>88</v>
      </c>
      <c r="AY199" s="23" t="s">
        <v>155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24</v>
      </c>
      <c r="BK199" s="185">
        <f>ROUND(I199*H199,2)</f>
        <v>0</v>
      </c>
      <c r="BL199" s="23" t="s">
        <v>162</v>
      </c>
      <c r="BM199" s="23" t="s">
        <v>397</v>
      </c>
    </row>
    <row r="200" spans="2:65" s="1" customFormat="1" ht="38.25" customHeight="1">
      <c r="B200" s="173"/>
      <c r="C200" s="174" t="s">
        <v>398</v>
      </c>
      <c r="D200" s="174" t="s">
        <v>157</v>
      </c>
      <c r="E200" s="175" t="s">
        <v>399</v>
      </c>
      <c r="F200" s="176" t="s">
        <v>400</v>
      </c>
      <c r="G200" s="177" t="s">
        <v>160</v>
      </c>
      <c r="H200" s="178">
        <v>96.222999999999999</v>
      </c>
      <c r="I200" s="179"/>
      <c r="J200" s="180">
        <f>ROUND(I200*H200,2)</f>
        <v>0</v>
      </c>
      <c r="K200" s="176" t="s">
        <v>161</v>
      </c>
      <c r="L200" s="40"/>
      <c r="M200" s="181" t="s">
        <v>5</v>
      </c>
      <c r="N200" s="182" t="s">
        <v>50</v>
      </c>
      <c r="O200" s="41"/>
      <c r="P200" s="183">
        <f>O200*H200</f>
        <v>0</v>
      </c>
      <c r="Q200" s="183">
        <v>3.48E-3</v>
      </c>
      <c r="R200" s="183">
        <f>Q200*H200</f>
        <v>0.33485604000000002</v>
      </c>
      <c r="S200" s="183">
        <v>0</v>
      </c>
      <c r="T200" s="184">
        <f>S200*H200</f>
        <v>0</v>
      </c>
      <c r="AR200" s="23" t="s">
        <v>162</v>
      </c>
      <c r="AT200" s="23" t="s">
        <v>157</v>
      </c>
      <c r="AU200" s="23" t="s">
        <v>88</v>
      </c>
      <c r="AY200" s="23" t="s">
        <v>155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24</v>
      </c>
      <c r="BK200" s="185">
        <f>ROUND(I200*H200,2)</f>
        <v>0</v>
      </c>
      <c r="BL200" s="23" t="s">
        <v>162</v>
      </c>
      <c r="BM200" s="23" t="s">
        <v>401</v>
      </c>
    </row>
    <row r="201" spans="2:65" s="1" customFormat="1" ht="25.5" customHeight="1">
      <c r="B201" s="173"/>
      <c r="C201" s="174" t="s">
        <v>402</v>
      </c>
      <c r="D201" s="174" t="s">
        <v>157</v>
      </c>
      <c r="E201" s="175" t="s">
        <v>403</v>
      </c>
      <c r="F201" s="176" t="s">
        <v>404</v>
      </c>
      <c r="G201" s="177" t="s">
        <v>160</v>
      </c>
      <c r="H201" s="178">
        <v>8</v>
      </c>
      <c r="I201" s="179"/>
      <c r="J201" s="180">
        <f>ROUND(I201*H201,2)</f>
        <v>0</v>
      </c>
      <c r="K201" s="176" t="s">
        <v>161</v>
      </c>
      <c r="L201" s="40"/>
      <c r="M201" s="181" t="s">
        <v>5</v>
      </c>
      <c r="N201" s="182" t="s">
        <v>50</v>
      </c>
      <c r="O201" s="41"/>
      <c r="P201" s="183">
        <f>O201*H201</f>
        <v>0</v>
      </c>
      <c r="Q201" s="183">
        <v>1.2E-4</v>
      </c>
      <c r="R201" s="183">
        <f>Q201*H201</f>
        <v>9.6000000000000002E-4</v>
      </c>
      <c r="S201" s="183">
        <v>0</v>
      </c>
      <c r="T201" s="184">
        <f>S201*H201</f>
        <v>0</v>
      </c>
      <c r="AR201" s="23" t="s">
        <v>162</v>
      </c>
      <c r="AT201" s="23" t="s">
        <v>157</v>
      </c>
      <c r="AU201" s="23" t="s">
        <v>88</v>
      </c>
      <c r="AY201" s="23" t="s">
        <v>155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24</v>
      </c>
      <c r="BK201" s="185">
        <f>ROUND(I201*H201,2)</f>
        <v>0</v>
      </c>
      <c r="BL201" s="23" t="s">
        <v>162</v>
      </c>
      <c r="BM201" s="23" t="s">
        <v>405</v>
      </c>
    </row>
    <row r="202" spans="2:65" s="1" customFormat="1" ht="25.5" customHeight="1">
      <c r="B202" s="173"/>
      <c r="C202" s="174" t="s">
        <v>406</v>
      </c>
      <c r="D202" s="174" t="s">
        <v>157</v>
      </c>
      <c r="E202" s="175" t="s">
        <v>407</v>
      </c>
      <c r="F202" s="176" t="s">
        <v>408</v>
      </c>
      <c r="G202" s="177" t="s">
        <v>168</v>
      </c>
      <c r="H202" s="178">
        <v>0.9</v>
      </c>
      <c r="I202" s="179"/>
      <c r="J202" s="180">
        <f>ROUND(I202*H202,2)</f>
        <v>0</v>
      </c>
      <c r="K202" s="176" t="s">
        <v>161</v>
      </c>
      <c r="L202" s="40"/>
      <c r="M202" s="181" t="s">
        <v>5</v>
      </c>
      <c r="N202" s="182" t="s">
        <v>50</v>
      </c>
      <c r="O202" s="41"/>
      <c r="P202" s="183">
        <f>O202*H202</f>
        <v>0</v>
      </c>
      <c r="Q202" s="183">
        <v>2.45329</v>
      </c>
      <c r="R202" s="183">
        <f>Q202*H202</f>
        <v>2.2079610000000001</v>
      </c>
      <c r="S202" s="183">
        <v>0</v>
      </c>
      <c r="T202" s="184">
        <f>S202*H202</f>
        <v>0</v>
      </c>
      <c r="AR202" s="23" t="s">
        <v>162</v>
      </c>
      <c r="AT202" s="23" t="s">
        <v>157</v>
      </c>
      <c r="AU202" s="23" t="s">
        <v>88</v>
      </c>
      <c r="AY202" s="23" t="s">
        <v>155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24</v>
      </c>
      <c r="BK202" s="185">
        <f>ROUND(I202*H202,2)</f>
        <v>0</v>
      </c>
      <c r="BL202" s="23" t="s">
        <v>162</v>
      </c>
      <c r="BM202" s="23" t="s">
        <v>409</v>
      </c>
    </row>
    <row r="203" spans="2:65" s="11" customFormat="1">
      <c r="B203" s="186"/>
      <c r="D203" s="187" t="s">
        <v>164</v>
      </c>
      <c r="E203" s="188" t="s">
        <v>5</v>
      </c>
      <c r="F203" s="189" t="s">
        <v>410</v>
      </c>
      <c r="H203" s="190">
        <v>0.9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5" t="s">
        <v>164</v>
      </c>
      <c r="AU203" s="195" t="s">
        <v>88</v>
      </c>
      <c r="AV203" s="11" t="s">
        <v>88</v>
      </c>
      <c r="AW203" s="11" t="s">
        <v>43</v>
      </c>
      <c r="AX203" s="11" t="s">
        <v>24</v>
      </c>
      <c r="AY203" s="195" t="s">
        <v>155</v>
      </c>
    </row>
    <row r="204" spans="2:65" s="1" customFormat="1" ht="25.5" customHeight="1">
      <c r="B204" s="173"/>
      <c r="C204" s="174" t="s">
        <v>411</v>
      </c>
      <c r="D204" s="174" t="s">
        <v>157</v>
      </c>
      <c r="E204" s="175" t="s">
        <v>407</v>
      </c>
      <c r="F204" s="176" t="s">
        <v>408</v>
      </c>
      <c r="G204" s="177" t="s">
        <v>168</v>
      </c>
      <c r="H204" s="178">
        <v>93.24</v>
      </c>
      <c r="I204" s="179"/>
      <c r="J204" s="180">
        <f>ROUND(I204*H204,2)</f>
        <v>0</v>
      </c>
      <c r="K204" s="176" t="s">
        <v>161</v>
      </c>
      <c r="L204" s="40"/>
      <c r="M204" s="181" t="s">
        <v>5</v>
      </c>
      <c r="N204" s="182" t="s">
        <v>50</v>
      </c>
      <c r="O204" s="41"/>
      <c r="P204" s="183">
        <f>O204*H204</f>
        <v>0</v>
      </c>
      <c r="Q204" s="183">
        <v>2.45329</v>
      </c>
      <c r="R204" s="183">
        <f>Q204*H204</f>
        <v>228.74475959999998</v>
      </c>
      <c r="S204" s="183">
        <v>0</v>
      </c>
      <c r="T204" s="184">
        <f>S204*H204</f>
        <v>0</v>
      </c>
      <c r="AR204" s="23" t="s">
        <v>162</v>
      </c>
      <c r="AT204" s="23" t="s">
        <v>157</v>
      </c>
      <c r="AU204" s="23" t="s">
        <v>88</v>
      </c>
      <c r="AY204" s="23" t="s">
        <v>155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24</v>
      </c>
      <c r="BK204" s="185">
        <f>ROUND(I204*H204,2)</f>
        <v>0</v>
      </c>
      <c r="BL204" s="23" t="s">
        <v>162</v>
      </c>
      <c r="BM204" s="23" t="s">
        <v>412</v>
      </c>
    </row>
    <row r="205" spans="2:65" s="11" customFormat="1">
      <c r="B205" s="186"/>
      <c r="D205" s="187" t="s">
        <v>164</v>
      </c>
      <c r="E205" s="188" t="s">
        <v>5</v>
      </c>
      <c r="F205" s="189" t="s">
        <v>413</v>
      </c>
      <c r="H205" s="190">
        <v>93.24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95" t="s">
        <v>164</v>
      </c>
      <c r="AU205" s="195" t="s">
        <v>88</v>
      </c>
      <c r="AV205" s="11" t="s">
        <v>88</v>
      </c>
      <c r="AW205" s="11" t="s">
        <v>43</v>
      </c>
      <c r="AX205" s="11" t="s">
        <v>24</v>
      </c>
      <c r="AY205" s="195" t="s">
        <v>155</v>
      </c>
    </row>
    <row r="206" spans="2:65" s="1" customFormat="1" ht="25.5" customHeight="1">
      <c r="B206" s="173"/>
      <c r="C206" s="174" t="s">
        <v>414</v>
      </c>
      <c r="D206" s="174" t="s">
        <v>157</v>
      </c>
      <c r="E206" s="175" t="s">
        <v>415</v>
      </c>
      <c r="F206" s="176" t="s">
        <v>416</v>
      </c>
      <c r="G206" s="177" t="s">
        <v>168</v>
      </c>
      <c r="H206" s="178">
        <v>0.12</v>
      </c>
      <c r="I206" s="179"/>
      <c r="J206" s="180">
        <f>ROUND(I206*H206,2)</f>
        <v>0</v>
      </c>
      <c r="K206" s="176" t="s">
        <v>161</v>
      </c>
      <c r="L206" s="40"/>
      <c r="M206" s="181" t="s">
        <v>5</v>
      </c>
      <c r="N206" s="182" t="s">
        <v>50</v>
      </c>
      <c r="O206" s="41"/>
      <c r="P206" s="183">
        <f>O206*H206</f>
        <v>0</v>
      </c>
      <c r="Q206" s="183">
        <v>2.2563399999999998</v>
      </c>
      <c r="R206" s="183">
        <f>Q206*H206</f>
        <v>0.27076079999999997</v>
      </c>
      <c r="S206" s="183">
        <v>0</v>
      </c>
      <c r="T206" s="184">
        <f>S206*H206</f>
        <v>0</v>
      </c>
      <c r="AR206" s="23" t="s">
        <v>162</v>
      </c>
      <c r="AT206" s="23" t="s">
        <v>157</v>
      </c>
      <c r="AU206" s="23" t="s">
        <v>88</v>
      </c>
      <c r="AY206" s="23" t="s">
        <v>155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24</v>
      </c>
      <c r="BK206" s="185">
        <f>ROUND(I206*H206,2)</f>
        <v>0</v>
      </c>
      <c r="BL206" s="23" t="s">
        <v>162</v>
      </c>
      <c r="BM206" s="23" t="s">
        <v>417</v>
      </c>
    </row>
    <row r="207" spans="2:65" s="11" customFormat="1">
      <c r="B207" s="186"/>
      <c r="D207" s="187" t="s">
        <v>164</v>
      </c>
      <c r="E207" s="188" t="s">
        <v>5</v>
      </c>
      <c r="F207" s="189" t="s">
        <v>418</v>
      </c>
      <c r="H207" s="190">
        <v>0.12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95" t="s">
        <v>164</v>
      </c>
      <c r="AU207" s="195" t="s">
        <v>88</v>
      </c>
      <c r="AV207" s="11" t="s">
        <v>88</v>
      </c>
      <c r="AW207" s="11" t="s">
        <v>43</v>
      </c>
      <c r="AX207" s="11" t="s">
        <v>24</v>
      </c>
      <c r="AY207" s="195" t="s">
        <v>155</v>
      </c>
    </row>
    <row r="208" spans="2:65" s="1" customFormat="1" ht="25.5" customHeight="1">
      <c r="B208" s="173"/>
      <c r="C208" s="174" t="s">
        <v>419</v>
      </c>
      <c r="D208" s="174" t="s">
        <v>157</v>
      </c>
      <c r="E208" s="175" t="s">
        <v>420</v>
      </c>
      <c r="F208" s="176" t="s">
        <v>421</v>
      </c>
      <c r="G208" s="177" t="s">
        <v>168</v>
      </c>
      <c r="H208" s="178">
        <v>0.9</v>
      </c>
      <c r="I208" s="179"/>
      <c r="J208" s="180">
        <f>ROUND(I208*H208,2)</f>
        <v>0</v>
      </c>
      <c r="K208" s="176" t="s">
        <v>161</v>
      </c>
      <c r="L208" s="40"/>
      <c r="M208" s="181" t="s">
        <v>5</v>
      </c>
      <c r="N208" s="182" t="s">
        <v>50</v>
      </c>
      <c r="O208" s="41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AR208" s="23" t="s">
        <v>162</v>
      </c>
      <c r="AT208" s="23" t="s">
        <v>157</v>
      </c>
      <c r="AU208" s="23" t="s">
        <v>88</v>
      </c>
      <c r="AY208" s="23" t="s">
        <v>155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3" t="s">
        <v>24</v>
      </c>
      <c r="BK208" s="185">
        <f>ROUND(I208*H208,2)</f>
        <v>0</v>
      </c>
      <c r="BL208" s="23" t="s">
        <v>162</v>
      </c>
      <c r="BM208" s="23" t="s">
        <v>422</v>
      </c>
    </row>
    <row r="209" spans="2:65" s="1" customFormat="1" ht="38.25" customHeight="1">
      <c r="B209" s="173"/>
      <c r="C209" s="174" t="s">
        <v>423</v>
      </c>
      <c r="D209" s="174" t="s">
        <v>157</v>
      </c>
      <c r="E209" s="175" t="s">
        <v>424</v>
      </c>
      <c r="F209" s="176" t="s">
        <v>425</v>
      </c>
      <c r="G209" s="177" t="s">
        <v>168</v>
      </c>
      <c r="H209" s="178">
        <v>93.24</v>
      </c>
      <c r="I209" s="179"/>
      <c r="J209" s="180">
        <f>ROUND(I209*H209,2)</f>
        <v>0</v>
      </c>
      <c r="K209" s="176" t="s">
        <v>161</v>
      </c>
      <c r="L209" s="40"/>
      <c r="M209" s="181" t="s">
        <v>5</v>
      </c>
      <c r="N209" s="182" t="s">
        <v>50</v>
      </c>
      <c r="O209" s="41"/>
      <c r="P209" s="183">
        <f>O209*H209</f>
        <v>0</v>
      </c>
      <c r="Q209" s="183">
        <v>0.01</v>
      </c>
      <c r="R209" s="183">
        <f>Q209*H209</f>
        <v>0.93240000000000001</v>
      </c>
      <c r="S209" s="183">
        <v>0</v>
      </c>
      <c r="T209" s="184">
        <f>S209*H209</f>
        <v>0</v>
      </c>
      <c r="AR209" s="23" t="s">
        <v>162</v>
      </c>
      <c r="AT209" s="23" t="s">
        <v>157</v>
      </c>
      <c r="AU209" s="23" t="s">
        <v>88</v>
      </c>
      <c r="AY209" s="23" t="s">
        <v>155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24</v>
      </c>
      <c r="BK209" s="185">
        <f>ROUND(I209*H209,2)</f>
        <v>0</v>
      </c>
      <c r="BL209" s="23" t="s">
        <v>162</v>
      </c>
      <c r="BM209" s="23" t="s">
        <v>426</v>
      </c>
    </row>
    <row r="210" spans="2:65" s="1" customFormat="1" ht="16.5" customHeight="1">
      <c r="B210" s="173"/>
      <c r="C210" s="174" t="s">
        <v>427</v>
      </c>
      <c r="D210" s="174" t="s">
        <v>157</v>
      </c>
      <c r="E210" s="175" t="s">
        <v>428</v>
      </c>
      <c r="F210" s="176" t="s">
        <v>429</v>
      </c>
      <c r="G210" s="177" t="s">
        <v>272</v>
      </c>
      <c r="H210" s="178">
        <v>4.6619999999999999</v>
      </c>
      <c r="I210" s="179"/>
      <c r="J210" s="180">
        <f>ROUND(I210*H210,2)</f>
        <v>0</v>
      </c>
      <c r="K210" s="176" t="s">
        <v>161</v>
      </c>
      <c r="L210" s="40"/>
      <c r="M210" s="181" t="s">
        <v>5</v>
      </c>
      <c r="N210" s="182" t="s">
        <v>50</v>
      </c>
      <c r="O210" s="41"/>
      <c r="P210" s="183">
        <f>O210*H210</f>
        <v>0</v>
      </c>
      <c r="Q210" s="183">
        <v>1.0530600000000001</v>
      </c>
      <c r="R210" s="183">
        <f>Q210*H210</f>
        <v>4.9093657200000003</v>
      </c>
      <c r="S210" s="183">
        <v>0</v>
      </c>
      <c r="T210" s="184">
        <f>S210*H210</f>
        <v>0</v>
      </c>
      <c r="AR210" s="23" t="s">
        <v>162</v>
      </c>
      <c r="AT210" s="23" t="s">
        <v>157</v>
      </c>
      <c r="AU210" s="23" t="s">
        <v>88</v>
      </c>
      <c r="AY210" s="23" t="s">
        <v>155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3" t="s">
        <v>24</v>
      </c>
      <c r="BK210" s="185">
        <f>ROUND(I210*H210,2)</f>
        <v>0</v>
      </c>
      <c r="BL210" s="23" t="s">
        <v>162</v>
      </c>
      <c r="BM210" s="23" t="s">
        <v>430</v>
      </c>
    </row>
    <row r="211" spans="2:65" s="11" customFormat="1">
      <c r="B211" s="186"/>
      <c r="D211" s="187" t="s">
        <v>164</v>
      </c>
      <c r="E211" s="188" t="s">
        <v>5</v>
      </c>
      <c r="F211" s="189" t="s">
        <v>431</v>
      </c>
      <c r="H211" s="190">
        <v>4.6619999999999999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95" t="s">
        <v>164</v>
      </c>
      <c r="AU211" s="195" t="s">
        <v>88</v>
      </c>
      <c r="AV211" s="11" t="s">
        <v>88</v>
      </c>
      <c r="AW211" s="11" t="s">
        <v>43</v>
      </c>
      <c r="AX211" s="11" t="s">
        <v>24</v>
      </c>
      <c r="AY211" s="195" t="s">
        <v>155</v>
      </c>
    </row>
    <row r="212" spans="2:65" s="1" customFormat="1" ht="25.5" customHeight="1">
      <c r="B212" s="173"/>
      <c r="C212" s="174" t="s">
        <v>432</v>
      </c>
      <c r="D212" s="174" t="s">
        <v>157</v>
      </c>
      <c r="E212" s="175" t="s">
        <v>433</v>
      </c>
      <c r="F212" s="176" t="s">
        <v>434</v>
      </c>
      <c r="G212" s="177" t="s">
        <v>160</v>
      </c>
      <c r="H212" s="178">
        <v>62.6</v>
      </c>
      <c r="I212" s="179"/>
      <c r="J212" s="180">
        <f>ROUND(I212*H212,2)</f>
        <v>0</v>
      </c>
      <c r="K212" s="176" t="s">
        <v>5</v>
      </c>
      <c r="L212" s="40"/>
      <c r="M212" s="181" t="s">
        <v>5</v>
      </c>
      <c r="N212" s="182" t="s">
        <v>50</v>
      </c>
      <c r="O212" s="41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AR212" s="23" t="s">
        <v>162</v>
      </c>
      <c r="AT212" s="23" t="s">
        <v>157</v>
      </c>
      <c r="AU212" s="23" t="s">
        <v>88</v>
      </c>
      <c r="AY212" s="23" t="s">
        <v>155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24</v>
      </c>
      <c r="BK212" s="185">
        <f>ROUND(I212*H212,2)</f>
        <v>0</v>
      </c>
      <c r="BL212" s="23" t="s">
        <v>162</v>
      </c>
      <c r="BM212" s="23" t="s">
        <v>435</v>
      </c>
    </row>
    <row r="213" spans="2:65" s="1" customFormat="1" ht="25.5" customHeight="1">
      <c r="B213" s="173"/>
      <c r="C213" s="174" t="s">
        <v>436</v>
      </c>
      <c r="D213" s="174" t="s">
        <v>157</v>
      </c>
      <c r="E213" s="175" t="s">
        <v>437</v>
      </c>
      <c r="F213" s="176" t="s">
        <v>438</v>
      </c>
      <c r="G213" s="177" t="s">
        <v>160</v>
      </c>
      <c r="H213" s="178">
        <v>62.6</v>
      </c>
      <c r="I213" s="179"/>
      <c r="J213" s="180">
        <f>ROUND(I213*H213,2)</f>
        <v>0</v>
      </c>
      <c r="K213" s="176" t="s">
        <v>161</v>
      </c>
      <c r="L213" s="40"/>
      <c r="M213" s="181" t="s">
        <v>5</v>
      </c>
      <c r="N213" s="182" t="s">
        <v>50</v>
      </c>
      <c r="O213" s="41"/>
      <c r="P213" s="183">
        <f>O213*H213</f>
        <v>0</v>
      </c>
      <c r="Q213" s="183">
        <v>9.4500000000000001E-2</v>
      </c>
      <c r="R213" s="183">
        <f>Q213*H213</f>
        <v>5.9157000000000002</v>
      </c>
      <c r="S213" s="183">
        <v>0</v>
      </c>
      <c r="T213" s="184">
        <f>S213*H213</f>
        <v>0</v>
      </c>
      <c r="AR213" s="23" t="s">
        <v>162</v>
      </c>
      <c r="AT213" s="23" t="s">
        <v>157</v>
      </c>
      <c r="AU213" s="23" t="s">
        <v>88</v>
      </c>
      <c r="AY213" s="23" t="s">
        <v>155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3" t="s">
        <v>24</v>
      </c>
      <c r="BK213" s="185">
        <f>ROUND(I213*H213,2)</f>
        <v>0</v>
      </c>
      <c r="BL213" s="23" t="s">
        <v>162</v>
      </c>
      <c r="BM213" s="23" t="s">
        <v>439</v>
      </c>
    </row>
    <row r="214" spans="2:65" s="1" customFormat="1" ht="25.5" customHeight="1">
      <c r="B214" s="173"/>
      <c r="C214" s="174" t="s">
        <v>440</v>
      </c>
      <c r="D214" s="174" t="s">
        <v>157</v>
      </c>
      <c r="E214" s="175" t="s">
        <v>441</v>
      </c>
      <c r="F214" s="176" t="s">
        <v>442</v>
      </c>
      <c r="G214" s="177" t="s">
        <v>160</v>
      </c>
      <c r="H214" s="178">
        <v>9.3000000000000007</v>
      </c>
      <c r="I214" s="179"/>
      <c r="J214" s="180">
        <f>ROUND(I214*H214,2)</f>
        <v>0</v>
      </c>
      <c r="K214" s="176" t="s">
        <v>161</v>
      </c>
      <c r="L214" s="40"/>
      <c r="M214" s="181" t="s">
        <v>5</v>
      </c>
      <c r="N214" s="182" t="s">
        <v>50</v>
      </c>
      <c r="O214" s="41"/>
      <c r="P214" s="183">
        <f>O214*H214</f>
        <v>0</v>
      </c>
      <c r="Q214" s="183">
        <v>0.105</v>
      </c>
      <c r="R214" s="183">
        <f>Q214*H214</f>
        <v>0.97650000000000003</v>
      </c>
      <c r="S214" s="183">
        <v>0</v>
      </c>
      <c r="T214" s="184">
        <f>S214*H214</f>
        <v>0</v>
      </c>
      <c r="AR214" s="23" t="s">
        <v>162</v>
      </c>
      <c r="AT214" s="23" t="s">
        <v>157</v>
      </c>
      <c r="AU214" s="23" t="s">
        <v>88</v>
      </c>
      <c r="AY214" s="23" t="s">
        <v>155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24</v>
      </c>
      <c r="BK214" s="185">
        <f>ROUND(I214*H214,2)</f>
        <v>0</v>
      </c>
      <c r="BL214" s="23" t="s">
        <v>162</v>
      </c>
      <c r="BM214" s="23" t="s">
        <v>443</v>
      </c>
    </row>
    <row r="215" spans="2:65" s="11" customFormat="1">
      <c r="B215" s="186"/>
      <c r="D215" s="187" t="s">
        <v>164</v>
      </c>
      <c r="E215" s="188" t="s">
        <v>5</v>
      </c>
      <c r="F215" s="189" t="s">
        <v>444</v>
      </c>
      <c r="H215" s="190">
        <v>9.3000000000000007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5" t="s">
        <v>164</v>
      </c>
      <c r="AU215" s="195" t="s">
        <v>88</v>
      </c>
      <c r="AV215" s="11" t="s">
        <v>88</v>
      </c>
      <c r="AW215" s="11" t="s">
        <v>43</v>
      </c>
      <c r="AX215" s="11" t="s">
        <v>24</v>
      </c>
      <c r="AY215" s="195" t="s">
        <v>155</v>
      </c>
    </row>
    <row r="216" spans="2:65" s="1" customFormat="1" ht="25.5" customHeight="1">
      <c r="B216" s="173"/>
      <c r="C216" s="174" t="s">
        <v>445</v>
      </c>
      <c r="D216" s="174" t="s">
        <v>157</v>
      </c>
      <c r="E216" s="175" t="s">
        <v>446</v>
      </c>
      <c r="F216" s="176" t="s">
        <v>447</v>
      </c>
      <c r="G216" s="177" t="s">
        <v>160</v>
      </c>
      <c r="H216" s="178">
        <v>48.4</v>
      </c>
      <c r="I216" s="179"/>
      <c r="J216" s="180">
        <f>ROUND(I216*H216,2)</f>
        <v>0</v>
      </c>
      <c r="K216" s="176" t="s">
        <v>161</v>
      </c>
      <c r="L216" s="40"/>
      <c r="M216" s="181" t="s">
        <v>5</v>
      </c>
      <c r="N216" s="182" t="s">
        <v>50</v>
      </c>
      <c r="O216" s="41"/>
      <c r="P216" s="183">
        <f>O216*H216</f>
        <v>0</v>
      </c>
      <c r="Q216" s="183">
        <v>0.34562999999999999</v>
      </c>
      <c r="R216" s="183">
        <f>Q216*H216</f>
        <v>16.728491999999999</v>
      </c>
      <c r="S216" s="183">
        <v>0</v>
      </c>
      <c r="T216" s="184">
        <f>S216*H216</f>
        <v>0</v>
      </c>
      <c r="AR216" s="23" t="s">
        <v>162</v>
      </c>
      <c r="AT216" s="23" t="s">
        <v>157</v>
      </c>
      <c r="AU216" s="23" t="s">
        <v>88</v>
      </c>
      <c r="AY216" s="23" t="s">
        <v>155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24</v>
      </c>
      <c r="BK216" s="185">
        <f>ROUND(I216*H216,2)</f>
        <v>0</v>
      </c>
      <c r="BL216" s="23" t="s">
        <v>162</v>
      </c>
      <c r="BM216" s="23" t="s">
        <v>448</v>
      </c>
    </row>
    <row r="217" spans="2:65" s="11" customFormat="1">
      <c r="B217" s="186"/>
      <c r="D217" s="187" t="s">
        <v>164</v>
      </c>
      <c r="E217" s="188" t="s">
        <v>5</v>
      </c>
      <c r="F217" s="189" t="s">
        <v>449</v>
      </c>
      <c r="H217" s="190">
        <v>48.4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164</v>
      </c>
      <c r="AU217" s="195" t="s">
        <v>88</v>
      </c>
      <c r="AV217" s="11" t="s">
        <v>88</v>
      </c>
      <c r="AW217" s="11" t="s">
        <v>43</v>
      </c>
      <c r="AX217" s="11" t="s">
        <v>24</v>
      </c>
      <c r="AY217" s="195" t="s">
        <v>155</v>
      </c>
    </row>
    <row r="218" spans="2:65" s="1" customFormat="1" ht="25.5" customHeight="1">
      <c r="B218" s="173"/>
      <c r="C218" s="174" t="s">
        <v>450</v>
      </c>
      <c r="D218" s="174" t="s">
        <v>157</v>
      </c>
      <c r="E218" s="175" t="s">
        <v>451</v>
      </c>
      <c r="F218" s="176" t="s">
        <v>452</v>
      </c>
      <c r="G218" s="177" t="s">
        <v>234</v>
      </c>
      <c r="H218" s="178">
        <v>2</v>
      </c>
      <c r="I218" s="179"/>
      <c r="J218" s="180">
        <f t="shared" ref="J218:J223" si="0">ROUND(I218*H218,2)</f>
        <v>0</v>
      </c>
      <c r="K218" s="176" t="s">
        <v>161</v>
      </c>
      <c r="L218" s="40"/>
      <c r="M218" s="181" t="s">
        <v>5</v>
      </c>
      <c r="N218" s="182" t="s">
        <v>50</v>
      </c>
      <c r="O218" s="41"/>
      <c r="P218" s="183">
        <f t="shared" ref="P218:P223" si="1">O218*H218</f>
        <v>0</v>
      </c>
      <c r="Q218" s="183">
        <v>4.3299999999999998E-2</v>
      </c>
      <c r="R218" s="183">
        <f t="shared" ref="R218:R223" si="2">Q218*H218</f>
        <v>8.6599999999999996E-2</v>
      </c>
      <c r="S218" s="183">
        <v>0</v>
      </c>
      <c r="T218" s="184">
        <f t="shared" ref="T218:T223" si="3">S218*H218</f>
        <v>0</v>
      </c>
      <c r="AR218" s="23" t="s">
        <v>162</v>
      </c>
      <c r="AT218" s="23" t="s">
        <v>157</v>
      </c>
      <c r="AU218" s="23" t="s">
        <v>88</v>
      </c>
      <c r="AY218" s="23" t="s">
        <v>155</v>
      </c>
      <c r="BE218" s="185">
        <f t="shared" ref="BE218:BE223" si="4">IF(N218="základní",J218,0)</f>
        <v>0</v>
      </c>
      <c r="BF218" s="185">
        <f t="shared" ref="BF218:BF223" si="5">IF(N218="snížená",J218,0)</f>
        <v>0</v>
      </c>
      <c r="BG218" s="185">
        <f t="shared" ref="BG218:BG223" si="6">IF(N218="zákl. přenesená",J218,0)</f>
        <v>0</v>
      </c>
      <c r="BH218" s="185">
        <f t="shared" ref="BH218:BH223" si="7">IF(N218="sníž. přenesená",J218,0)</f>
        <v>0</v>
      </c>
      <c r="BI218" s="185">
        <f t="shared" ref="BI218:BI223" si="8">IF(N218="nulová",J218,0)</f>
        <v>0</v>
      </c>
      <c r="BJ218" s="23" t="s">
        <v>24</v>
      </c>
      <c r="BK218" s="185">
        <f t="shared" ref="BK218:BK223" si="9">ROUND(I218*H218,2)</f>
        <v>0</v>
      </c>
      <c r="BL218" s="23" t="s">
        <v>162</v>
      </c>
      <c r="BM218" s="23" t="s">
        <v>453</v>
      </c>
    </row>
    <row r="219" spans="2:65" s="1" customFormat="1" ht="16.5" customHeight="1">
      <c r="B219" s="173"/>
      <c r="C219" s="199" t="s">
        <v>454</v>
      </c>
      <c r="D219" s="199" t="s">
        <v>250</v>
      </c>
      <c r="E219" s="200" t="s">
        <v>455</v>
      </c>
      <c r="F219" s="201" t="s">
        <v>456</v>
      </c>
      <c r="G219" s="202" t="s">
        <v>234</v>
      </c>
      <c r="H219" s="203">
        <v>2</v>
      </c>
      <c r="I219" s="204"/>
      <c r="J219" s="205">
        <f t="shared" si="0"/>
        <v>0</v>
      </c>
      <c r="K219" s="201" t="s">
        <v>5</v>
      </c>
      <c r="L219" s="206"/>
      <c r="M219" s="207" t="s">
        <v>5</v>
      </c>
      <c r="N219" s="208" t="s">
        <v>50</v>
      </c>
      <c r="O219" s="41"/>
      <c r="P219" s="183">
        <f t="shared" si="1"/>
        <v>0</v>
      </c>
      <c r="Q219" s="183">
        <v>0</v>
      </c>
      <c r="R219" s="183">
        <f t="shared" si="2"/>
        <v>0</v>
      </c>
      <c r="S219" s="183">
        <v>0</v>
      </c>
      <c r="T219" s="184">
        <f t="shared" si="3"/>
        <v>0</v>
      </c>
      <c r="AR219" s="23" t="s">
        <v>193</v>
      </c>
      <c r="AT219" s="23" t="s">
        <v>250</v>
      </c>
      <c r="AU219" s="23" t="s">
        <v>88</v>
      </c>
      <c r="AY219" s="23" t="s">
        <v>155</v>
      </c>
      <c r="BE219" s="185">
        <f t="shared" si="4"/>
        <v>0</v>
      </c>
      <c r="BF219" s="185">
        <f t="shared" si="5"/>
        <v>0</v>
      </c>
      <c r="BG219" s="185">
        <f t="shared" si="6"/>
        <v>0</v>
      </c>
      <c r="BH219" s="185">
        <f t="shared" si="7"/>
        <v>0</v>
      </c>
      <c r="BI219" s="185">
        <f t="shared" si="8"/>
        <v>0</v>
      </c>
      <c r="BJ219" s="23" t="s">
        <v>24</v>
      </c>
      <c r="BK219" s="185">
        <f t="shared" si="9"/>
        <v>0</v>
      </c>
      <c r="BL219" s="23" t="s">
        <v>162</v>
      </c>
      <c r="BM219" s="23" t="s">
        <v>457</v>
      </c>
    </row>
    <row r="220" spans="2:65" s="1" customFormat="1" ht="25.5" customHeight="1">
      <c r="B220" s="173"/>
      <c r="C220" s="174" t="s">
        <v>458</v>
      </c>
      <c r="D220" s="174" t="s">
        <v>157</v>
      </c>
      <c r="E220" s="175" t="s">
        <v>459</v>
      </c>
      <c r="F220" s="176" t="s">
        <v>460</v>
      </c>
      <c r="G220" s="177" t="s">
        <v>234</v>
      </c>
      <c r="H220" s="178">
        <v>2</v>
      </c>
      <c r="I220" s="179"/>
      <c r="J220" s="180">
        <f t="shared" si="0"/>
        <v>0</v>
      </c>
      <c r="K220" s="176" t="s">
        <v>161</v>
      </c>
      <c r="L220" s="40"/>
      <c r="M220" s="181" t="s">
        <v>5</v>
      </c>
      <c r="N220" s="182" t="s">
        <v>50</v>
      </c>
      <c r="O220" s="41"/>
      <c r="P220" s="183">
        <f t="shared" si="1"/>
        <v>0</v>
      </c>
      <c r="Q220" s="183">
        <v>1.6979999999999999E-2</v>
      </c>
      <c r="R220" s="183">
        <f t="shared" si="2"/>
        <v>3.3959999999999997E-2</v>
      </c>
      <c r="S220" s="183">
        <v>0</v>
      </c>
      <c r="T220" s="184">
        <f t="shared" si="3"/>
        <v>0</v>
      </c>
      <c r="AR220" s="23" t="s">
        <v>162</v>
      </c>
      <c r="AT220" s="23" t="s">
        <v>157</v>
      </c>
      <c r="AU220" s="23" t="s">
        <v>88</v>
      </c>
      <c r="AY220" s="23" t="s">
        <v>155</v>
      </c>
      <c r="BE220" s="185">
        <f t="shared" si="4"/>
        <v>0</v>
      </c>
      <c r="BF220" s="185">
        <f t="shared" si="5"/>
        <v>0</v>
      </c>
      <c r="BG220" s="185">
        <f t="shared" si="6"/>
        <v>0</v>
      </c>
      <c r="BH220" s="185">
        <f t="shared" si="7"/>
        <v>0</v>
      </c>
      <c r="BI220" s="185">
        <f t="shared" si="8"/>
        <v>0</v>
      </c>
      <c r="BJ220" s="23" t="s">
        <v>24</v>
      </c>
      <c r="BK220" s="185">
        <f t="shared" si="9"/>
        <v>0</v>
      </c>
      <c r="BL220" s="23" t="s">
        <v>162</v>
      </c>
      <c r="BM220" s="23" t="s">
        <v>461</v>
      </c>
    </row>
    <row r="221" spans="2:65" s="1" customFormat="1" ht="16.5" customHeight="1">
      <c r="B221" s="173"/>
      <c r="C221" s="199" t="s">
        <v>462</v>
      </c>
      <c r="D221" s="199" t="s">
        <v>250</v>
      </c>
      <c r="E221" s="200" t="s">
        <v>463</v>
      </c>
      <c r="F221" s="201" t="s">
        <v>464</v>
      </c>
      <c r="G221" s="202" t="s">
        <v>234</v>
      </c>
      <c r="H221" s="203">
        <v>1</v>
      </c>
      <c r="I221" s="204"/>
      <c r="J221" s="205">
        <f t="shared" si="0"/>
        <v>0</v>
      </c>
      <c r="K221" s="201" t="s">
        <v>161</v>
      </c>
      <c r="L221" s="206"/>
      <c r="M221" s="207" t="s">
        <v>5</v>
      </c>
      <c r="N221" s="208" t="s">
        <v>50</v>
      </c>
      <c r="O221" s="41"/>
      <c r="P221" s="183">
        <f t="shared" si="1"/>
        <v>0</v>
      </c>
      <c r="Q221" s="183">
        <v>1.23E-2</v>
      </c>
      <c r="R221" s="183">
        <f t="shared" si="2"/>
        <v>1.23E-2</v>
      </c>
      <c r="S221" s="183">
        <v>0</v>
      </c>
      <c r="T221" s="184">
        <f t="shared" si="3"/>
        <v>0</v>
      </c>
      <c r="AR221" s="23" t="s">
        <v>193</v>
      </c>
      <c r="AT221" s="23" t="s">
        <v>250</v>
      </c>
      <c r="AU221" s="23" t="s">
        <v>88</v>
      </c>
      <c r="AY221" s="23" t="s">
        <v>155</v>
      </c>
      <c r="BE221" s="185">
        <f t="shared" si="4"/>
        <v>0</v>
      </c>
      <c r="BF221" s="185">
        <f t="shared" si="5"/>
        <v>0</v>
      </c>
      <c r="BG221" s="185">
        <f t="shared" si="6"/>
        <v>0</v>
      </c>
      <c r="BH221" s="185">
        <f t="shared" si="7"/>
        <v>0</v>
      </c>
      <c r="BI221" s="185">
        <f t="shared" si="8"/>
        <v>0</v>
      </c>
      <c r="BJ221" s="23" t="s">
        <v>24</v>
      </c>
      <c r="BK221" s="185">
        <f t="shared" si="9"/>
        <v>0</v>
      </c>
      <c r="BL221" s="23" t="s">
        <v>162</v>
      </c>
      <c r="BM221" s="23" t="s">
        <v>465</v>
      </c>
    </row>
    <row r="222" spans="2:65" s="1" customFormat="1" ht="16.5" customHeight="1">
      <c r="B222" s="173"/>
      <c r="C222" s="199" t="s">
        <v>466</v>
      </c>
      <c r="D222" s="199" t="s">
        <v>250</v>
      </c>
      <c r="E222" s="200" t="s">
        <v>467</v>
      </c>
      <c r="F222" s="201" t="s">
        <v>468</v>
      </c>
      <c r="G222" s="202" t="s">
        <v>234</v>
      </c>
      <c r="H222" s="203">
        <v>1</v>
      </c>
      <c r="I222" s="204"/>
      <c r="J222" s="205">
        <f t="shared" si="0"/>
        <v>0</v>
      </c>
      <c r="K222" s="201" t="s">
        <v>161</v>
      </c>
      <c r="L222" s="206"/>
      <c r="M222" s="207" t="s">
        <v>5</v>
      </c>
      <c r="N222" s="208" t="s">
        <v>50</v>
      </c>
      <c r="O222" s="41"/>
      <c r="P222" s="183">
        <f t="shared" si="1"/>
        <v>0</v>
      </c>
      <c r="Q222" s="183">
        <v>1.2800000000000001E-2</v>
      </c>
      <c r="R222" s="183">
        <f t="shared" si="2"/>
        <v>1.2800000000000001E-2</v>
      </c>
      <c r="S222" s="183">
        <v>0</v>
      </c>
      <c r="T222" s="184">
        <f t="shared" si="3"/>
        <v>0</v>
      </c>
      <c r="AR222" s="23" t="s">
        <v>193</v>
      </c>
      <c r="AT222" s="23" t="s">
        <v>250</v>
      </c>
      <c r="AU222" s="23" t="s">
        <v>88</v>
      </c>
      <c r="AY222" s="23" t="s">
        <v>155</v>
      </c>
      <c r="BE222" s="185">
        <f t="shared" si="4"/>
        <v>0</v>
      </c>
      <c r="BF222" s="185">
        <f t="shared" si="5"/>
        <v>0</v>
      </c>
      <c r="BG222" s="185">
        <f t="shared" si="6"/>
        <v>0</v>
      </c>
      <c r="BH222" s="185">
        <f t="shared" si="7"/>
        <v>0</v>
      </c>
      <c r="BI222" s="185">
        <f t="shared" si="8"/>
        <v>0</v>
      </c>
      <c r="BJ222" s="23" t="s">
        <v>24</v>
      </c>
      <c r="BK222" s="185">
        <f t="shared" si="9"/>
        <v>0</v>
      </c>
      <c r="BL222" s="23" t="s">
        <v>162</v>
      </c>
      <c r="BM222" s="23" t="s">
        <v>469</v>
      </c>
    </row>
    <row r="223" spans="2:65" s="1" customFormat="1" ht="25.5" customHeight="1">
      <c r="B223" s="173"/>
      <c r="C223" s="199" t="s">
        <v>470</v>
      </c>
      <c r="D223" s="199" t="s">
        <v>250</v>
      </c>
      <c r="E223" s="200" t="s">
        <v>471</v>
      </c>
      <c r="F223" s="201" t="s">
        <v>1495</v>
      </c>
      <c r="G223" s="202" t="s">
        <v>234</v>
      </c>
      <c r="H223" s="203">
        <v>1</v>
      </c>
      <c r="I223" s="204"/>
      <c r="J223" s="205">
        <f t="shared" si="0"/>
        <v>0</v>
      </c>
      <c r="K223" s="201" t="s">
        <v>161</v>
      </c>
      <c r="L223" s="206"/>
      <c r="M223" s="207" t="s">
        <v>5</v>
      </c>
      <c r="N223" s="208" t="s">
        <v>50</v>
      </c>
      <c r="O223" s="41"/>
      <c r="P223" s="183">
        <f t="shared" si="1"/>
        <v>0</v>
      </c>
      <c r="Q223" s="183">
        <v>0.13600000000000001</v>
      </c>
      <c r="R223" s="183">
        <f t="shared" si="2"/>
        <v>0.13600000000000001</v>
      </c>
      <c r="S223" s="183">
        <v>0</v>
      </c>
      <c r="T223" s="184">
        <f t="shared" si="3"/>
        <v>0</v>
      </c>
      <c r="AR223" s="23" t="s">
        <v>193</v>
      </c>
      <c r="AT223" s="23" t="s">
        <v>250</v>
      </c>
      <c r="AU223" s="23" t="s">
        <v>88</v>
      </c>
      <c r="AY223" s="23" t="s">
        <v>155</v>
      </c>
      <c r="BE223" s="185">
        <f t="shared" si="4"/>
        <v>0</v>
      </c>
      <c r="BF223" s="185">
        <f t="shared" si="5"/>
        <v>0</v>
      </c>
      <c r="BG223" s="185">
        <f t="shared" si="6"/>
        <v>0</v>
      </c>
      <c r="BH223" s="185">
        <f t="shared" si="7"/>
        <v>0</v>
      </c>
      <c r="BI223" s="185">
        <f t="shared" si="8"/>
        <v>0</v>
      </c>
      <c r="BJ223" s="23" t="s">
        <v>24</v>
      </c>
      <c r="BK223" s="185">
        <f t="shared" si="9"/>
        <v>0</v>
      </c>
      <c r="BL223" s="23" t="s">
        <v>162</v>
      </c>
      <c r="BM223" s="23" t="s">
        <v>472</v>
      </c>
    </row>
    <row r="224" spans="2:65" s="10" customFormat="1" ht="29.85" customHeight="1">
      <c r="B224" s="159"/>
      <c r="D224" s="170" t="s">
        <v>78</v>
      </c>
      <c r="E224" s="171" t="s">
        <v>198</v>
      </c>
      <c r="F224" s="171" t="s">
        <v>473</v>
      </c>
      <c r="I224" s="162"/>
      <c r="J224" s="172">
        <f>BK224</f>
        <v>0</v>
      </c>
      <c r="L224" s="159"/>
      <c r="M224" s="164"/>
      <c r="N224" s="165"/>
      <c r="O224" s="165"/>
      <c r="P224" s="166">
        <f>SUM(P225:P270)</f>
        <v>0</v>
      </c>
      <c r="Q224" s="165"/>
      <c r="R224" s="166">
        <f>SUM(R225:R270)</f>
        <v>2.7333115000000001</v>
      </c>
      <c r="S224" s="165"/>
      <c r="T224" s="167">
        <f>SUM(T225:T270)</f>
        <v>332.85654300000004</v>
      </c>
      <c r="AR224" s="160" t="s">
        <v>24</v>
      </c>
      <c r="AT224" s="168" t="s">
        <v>78</v>
      </c>
      <c r="AU224" s="168" t="s">
        <v>24</v>
      </c>
      <c r="AY224" s="160" t="s">
        <v>155</v>
      </c>
      <c r="BK224" s="169">
        <f>SUM(BK225:BK270)</f>
        <v>0</v>
      </c>
    </row>
    <row r="225" spans="2:65" s="1" customFormat="1" ht="38.25" customHeight="1">
      <c r="B225" s="173"/>
      <c r="C225" s="174" t="s">
        <v>474</v>
      </c>
      <c r="D225" s="174" t="s">
        <v>157</v>
      </c>
      <c r="E225" s="175" t="s">
        <v>475</v>
      </c>
      <c r="F225" s="176" t="s">
        <v>476</v>
      </c>
      <c r="G225" s="177" t="s">
        <v>366</v>
      </c>
      <c r="H225" s="178">
        <v>12.4</v>
      </c>
      <c r="I225" s="179"/>
      <c r="J225" s="180">
        <f>ROUND(I225*H225,2)</f>
        <v>0</v>
      </c>
      <c r="K225" s="176" t="s">
        <v>161</v>
      </c>
      <c r="L225" s="40"/>
      <c r="M225" s="181" t="s">
        <v>5</v>
      </c>
      <c r="N225" s="182" t="s">
        <v>50</v>
      </c>
      <c r="O225" s="41"/>
      <c r="P225" s="183">
        <f>O225*H225</f>
        <v>0</v>
      </c>
      <c r="Q225" s="183">
        <v>0.16849</v>
      </c>
      <c r="R225" s="183">
        <f>Q225*H225</f>
        <v>2.0892759999999999</v>
      </c>
      <c r="S225" s="183">
        <v>0</v>
      </c>
      <c r="T225" s="184">
        <f>S225*H225</f>
        <v>0</v>
      </c>
      <c r="AR225" s="23" t="s">
        <v>162</v>
      </c>
      <c r="AT225" s="23" t="s">
        <v>157</v>
      </c>
      <c r="AU225" s="23" t="s">
        <v>88</v>
      </c>
      <c r="AY225" s="23" t="s">
        <v>155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3" t="s">
        <v>24</v>
      </c>
      <c r="BK225" s="185">
        <f>ROUND(I225*H225,2)</f>
        <v>0</v>
      </c>
      <c r="BL225" s="23" t="s">
        <v>162</v>
      </c>
      <c r="BM225" s="23" t="s">
        <v>477</v>
      </c>
    </row>
    <row r="226" spans="2:65" s="1" customFormat="1" ht="16.5" customHeight="1">
      <c r="B226" s="173"/>
      <c r="C226" s="199" t="s">
        <v>478</v>
      </c>
      <c r="D226" s="199" t="s">
        <v>250</v>
      </c>
      <c r="E226" s="200" t="s">
        <v>479</v>
      </c>
      <c r="F226" s="201" t="s">
        <v>480</v>
      </c>
      <c r="G226" s="202" t="s">
        <v>234</v>
      </c>
      <c r="H226" s="203">
        <v>12.4</v>
      </c>
      <c r="I226" s="204"/>
      <c r="J226" s="205">
        <f>ROUND(I226*H226,2)</f>
        <v>0</v>
      </c>
      <c r="K226" s="201" t="s">
        <v>161</v>
      </c>
      <c r="L226" s="206"/>
      <c r="M226" s="207" t="s">
        <v>5</v>
      </c>
      <c r="N226" s="208" t="s">
        <v>50</v>
      </c>
      <c r="O226" s="41"/>
      <c r="P226" s="183">
        <f>O226*H226</f>
        <v>0</v>
      </c>
      <c r="Q226" s="183">
        <v>4.5999999999999999E-2</v>
      </c>
      <c r="R226" s="183">
        <f>Q226*H226</f>
        <v>0.57040000000000002</v>
      </c>
      <c r="S226" s="183">
        <v>0</v>
      </c>
      <c r="T226" s="184">
        <f>S226*H226</f>
        <v>0</v>
      </c>
      <c r="AR226" s="23" t="s">
        <v>193</v>
      </c>
      <c r="AT226" s="23" t="s">
        <v>250</v>
      </c>
      <c r="AU226" s="23" t="s">
        <v>88</v>
      </c>
      <c r="AY226" s="23" t="s">
        <v>155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3" t="s">
        <v>24</v>
      </c>
      <c r="BK226" s="185">
        <f>ROUND(I226*H226,2)</f>
        <v>0</v>
      </c>
      <c r="BL226" s="23" t="s">
        <v>162</v>
      </c>
      <c r="BM226" s="23" t="s">
        <v>481</v>
      </c>
    </row>
    <row r="227" spans="2:65" s="1" customFormat="1" ht="38.25" customHeight="1">
      <c r="B227" s="173"/>
      <c r="C227" s="174" t="s">
        <v>482</v>
      </c>
      <c r="D227" s="174" t="s">
        <v>157</v>
      </c>
      <c r="E227" s="175" t="s">
        <v>483</v>
      </c>
      <c r="F227" s="176" t="s">
        <v>484</v>
      </c>
      <c r="G227" s="177" t="s">
        <v>160</v>
      </c>
      <c r="H227" s="178">
        <v>568.65</v>
      </c>
      <c r="I227" s="179"/>
      <c r="J227" s="180">
        <f>ROUND(I227*H227,2)</f>
        <v>0</v>
      </c>
      <c r="K227" s="176" t="s">
        <v>161</v>
      </c>
      <c r="L227" s="40"/>
      <c r="M227" s="181" t="s">
        <v>5</v>
      </c>
      <c r="N227" s="182" t="s">
        <v>50</v>
      </c>
      <c r="O227" s="41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AR227" s="23" t="s">
        <v>162</v>
      </c>
      <c r="AT227" s="23" t="s">
        <v>157</v>
      </c>
      <c r="AU227" s="23" t="s">
        <v>88</v>
      </c>
      <c r="AY227" s="23" t="s">
        <v>155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3" t="s">
        <v>24</v>
      </c>
      <c r="BK227" s="185">
        <f>ROUND(I227*H227,2)</f>
        <v>0</v>
      </c>
      <c r="BL227" s="23" t="s">
        <v>162</v>
      </c>
      <c r="BM227" s="23" t="s">
        <v>485</v>
      </c>
    </row>
    <row r="228" spans="2:65" s="11" customFormat="1">
      <c r="B228" s="186"/>
      <c r="D228" s="187" t="s">
        <v>164</v>
      </c>
      <c r="E228" s="188" t="s">
        <v>5</v>
      </c>
      <c r="F228" s="189" t="s">
        <v>486</v>
      </c>
      <c r="H228" s="190">
        <v>568.65</v>
      </c>
      <c r="I228" s="191"/>
      <c r="L228" s="186"/>
      <c r="M228" s="192"/>
      <c r="N228" s="193"/>
      <c r="O228" s="193"/>
      <c r="P228" s="193"/>
      <c r="Q228" s="193"/>
      <c r="R228" s="193"/>
      <c r="S228" s="193"/>
      <c r="T228" s="194"/>
      <c r="AT228" s="195" t="s">
        <v>164</v>
      </c>
      <c r="AU228" s="195" t="s">
        <v>88</v>
      </c>
      <c r="AV228" s="11" t="s">
        <v>88</v>
      </c>
      <c r="AW228" s="11" t="s">
        <v>43</v>
      </c>
      <c r="AX228" s="11" t="s">
        <v>24</v>
      </c>
      <c r="AY228" s="195" t="s">
        <v>155</v>
      </c>
    </row>
    <row r="229" spans="2:65" s="1" customFormat="1" ht="38.25" customHeight="1">
      <c r="B229" s="173"/>
      <c r="C229" s="174" t="s">
        <v>487</v>
      </c>
      <c r="D229" s="174" t="s">
        <v>157</v>
      </c>
      <c r="E229" s="175" t="s">
        <v>488</v>
      </c>
      <c r="F229" s="176" t="s">
        <v>489</v>
      </c>
      <c r="G229" s="177" t="s">
        <v>160</v>
      </c>
      <c r="H229" s="178">
        <v>17059.5</v>
      </c>
      <c r="I229" s="179"/>
      <c r="J229" s="180">
        <f>ROUND(I229*H229,2)</f>
        <v>0</v>
      </c>
      <c r="K229" s="176" t="s">
        <v>161</v>
      </c>
      <c r="L229" s="40"/>
      <c r="M229" s="181" t="s">
        <v>5</v>
      </c>
      <c r="N229" s="182" t="s">
        <v>50</v>
      </c>
      <c r="O229" s="41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AR229" s="23" t="s">
        <v>162</v>
      </c>
      <c r="AT229" s="23" t="s">
        <v>157</v>
      </c>
      <c r="AU229" s="23" t="s">
        <v>88</v>
      </c>
      <c r="AY229" s="23" t="s">
        <v>155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3" t="s">
        <v>24</v>
      </c>
      <c r="BK229" s="185">
        <f>ROUND(I229*H229,2)</f>
        <v>0</v>
      </c>
      <c r="BL229" s="23" t="s">
        <v>162</v>
      </c>
      <c r="BM229" s="23" t="s">
        <v>490</v>
      </c>
    </row>
    <row r="230" spans="2:65" s="11" customFormat="1">
      <c r="B230" s="186"/>
      <c r="D230" s="187" t="s">
        <v>164</v>
      </c>
      <c r="F230" s="189" t="s">
        <v>491</v>
      </c>
      <c r="H230" s="190">
        <v>17059.5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AT230" s="195" t="s">
        <v>164</v>
      </c>
      <c r="AU230" s="195" t="s">
        <v>88</v>
      </c>
      <c r="AV230" s="11" t="s">
        <v>88</v>
      </c>
      <c r="AW230" s="11" t="s">
        <v>6</v>
      </c>
      <c r="AX230" s="11" t="s">
        <v>24</v>
      </c>
      <c r="AY230" s="195" t="s">
        <v>155</v>
      </c>
    </row>
    <row r="231" spans="2:65" s="1" customFormat="1" ht="38.25" customHeight="1">
      <c r="B231" s="173"/>
      <c r="C231" s="174" t="s">
        <v>492</v>
      </c>
      <c r="D231" s="174" t="s">
        <v>157</v>
      </c>
      <c r="E231" s="175" t="s">
        <v>493</v>
      </c>
      <c r="F231" s="176" t="s">
        <v>494</v>
      </c>
      <c r="G231" s="177" t="s">
        <v>160</v>
      </c>
      <c r="H231" s="178">
        <v>568.65</v>
      </c>
      <c r="I231" s="179"/>
      <c r="J231" s="180">
        <f>ROUND(I231*H231,2)</f>
        <v>0</v>
      </c>
      <c r="K231" s="176" t="s">
        <v>161</v>
      </c>
      <c r="L231" s="40"/>
      <c r="M231" s="181" t="s">
        <v>5</v>
      </c>
      <c r="N231" s="182" t="s">
        <v>50</v>
      </c>
      <c r="O231" s="41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AR231" s="23" t="s">
        <v>162</v>
      </c>
      <c r="AT231" s="23" t="s">
        <v>157</v>
      </c>
      <c r="AU231" s="23" t="s">
        <v>88</v>
      </c>
      <c r="AY231" s="23" t="s">
        <v>155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3" t="s">
        <v>24</v>
      </c>
      <c r="BK231" s="185">
        <f>ROUND(I231*H231,2)</f>
        <v>0</v>
      </c>
      <c r="BL231" s="23" t="s">
        <v>162</v>
      </c>
      <c r="BM231" s="23" t="s">
        <v>495</v>
      </c>
    </row>
    <row r="232" spans="2:65" s="1" customFormat="1" ht="38.25" customHeight="1">
      <c r="B232" s="173"/>
      <c r="C232" s="174" t="s">
        <v>496</v>
      </c>
      <c r="D232" s="174" t="s">
        <v>157</v>
      </c>
      <c r="E232" s="175" t="s">
        <v>497</v>
      </c>
      <c r="F232" s="176" t="s">
        <v>498</v>
      </c>
      <c r="G232" s="177" t="s">
        <v>234</v>
      </c>
      <c r="H232" s="178">
        <v>2</v>
      </c>
      <c r="I232" s="179"/>
      <c r="J232" s="180">
        <f>ROUND(I232*H232,2)</f>
        <v>0</v>
      </c>
      <c r="K232" s="176" t="s">
        <v>161</v>
      </c>
      <c r="L232" s="40"/>
      <c r="M232" s="181" t="s">
        <v>5</v>
      </c>
      <c r="N232" s="182" t="s">
        <v>50</v>
      </c>
      <c r="O232" s="41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AR232" s="23" t="s">
        <v>162</v>
      </c>
      <c r="AT232" s="23" t="s">
        <v>157</v>
      </c>
      <c r="AU232" s="23" t="s">
        <v>88</v>
      </c>
      <c r="AY232" s="23" t="s">
        <v>155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23" t="s">
        <v>24</v>
      </c>
      <c r="BK232" s="185">
        <f>ROUND(I232*H232,2)</f>
        <v>0</v>
      </c>
      <c r="BL232" s="23" t="s">
        <v>162</v>
      </c>
      <c r="BM232" s="23" t="s">
        <v>499</v>
      </c>
    </row>
    <row r="233" spans="2:65" s="1" customFormat="1" ht="38.25" customHeight="1">
      <c r="B233" s="173"/>
      <c r="C233" s="174" t="s">
        <v>500</v>
      </c>
      <c r="D233" s="174" t="s">
        <v>157</v>
      </c>
      <c r="E233" s="175" t="s">
        <v>501</v>
      </c>
      <c r="F233" s="176" t="s">
        <v>502</v>
      </c>
      <c r="G233" s="177" t="s">
        <v>234</v>
      </c>
      <c r="H233" s="178">
        <v>30</v>
      </c>
      <c r="I233" s="179"/>
      <c r="J233" s="180">
        <f>ROUND(I233*H233,2)</f>
        <v>0</v>
      </c>
      <c r="K233" s="176" t="s">
        <v>161</v>
      </c>
      <c r="L233" s="40"/>
      <c r="M233" s="181" t="s">
        <v>5</v>
      </c>
      <c r="N233" s="182" t="s">
        <v>50</v>
      </c>
      <c r="O233" s="41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AR233" s="23" t="s">
        <v>162</v>
      </c>
      <c r="AT233" s="23" t="s">
        <v>157</v>
      </c>
      <c r="AU233" s="23" t="s">
        <v>88</v>
      </c>
      <c r="AY233" s="23" t="s">
        <v>155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23" t="s">
        <v>24</v>
      </c>
      <c r="BK233" s="185">
        <f>ROUND(I233*H233,2)</f>
        <v>0</v>
      </c>
      <c r="BL233" s="23" t="s">
        <v>162</v>
      </c>
      <c r="BM233" s="23" t="s">
        <v>503</v>
      </c>
    </row>
    <row r="234" spans="2:65" s="11" customFormat="1">
      <c r="B234" s="186"/>
      <c r="D234" s="187" t="s">
        <v>164</v>
      </c>
      <c r="F234" s="189" t="s">
        <v>504</v>
      </c>
      <c r="H234" s="190">
        <v>30</v>
      </c>
      <c r="I234" s="191"/>
      <c r="L234" s="186"/>
      <c r="M234" s="192"/>
      <c r="N234" s="193"/>
      <c r="O234" s="193"/>
      <c r="P234" s="193"/>
      <c r="Q234" s="193"/>
      <c r="R234" s="193"/>
      <c r="S234" s="193"/>
      <c r="T234" s="194"/>
      <c r="AT234" s="195" t="s">
        <v>164</v>
      </c>
      <c r="AU234" s="195" t="s">
        <v>88</v>
      </c>
      <c r="AV234" s="11" t="s">
        <v>88</v>
      </c>
      <c r="AW234" s="11" t="s">
        <v>6</v>
      </c>
      <c r="AX234" s="11" t="s">
        <v>24</v>
      </c>
      <c r="AY234" s="195" t="s">
        <v>155</v>
      </c>
    </row>
    <row r="235" spans="2:65" s="1" customFormat="1" ht="38.25" customHeight="1">
      <c r="B235" s="173"/>
      <c r="C235" s="174" t="s">
        <v>505</v>
      </c>
      <c r="D235" s="174" t="s">
        <v>157</v>
      </c>
      <c r="E235" s="175" t="s">
        <v>506</v>
      </c>
      <c r="F235" s="176" t="s">
        <v>507</v>
      </c>
      <c r="G235" s="177" t="s">
        <v>234</v>
      </c>
      <c r="H235" s="178">
        <v>2</v>
      </c>
      <c r="I235" s="179"/>
      <c r="J235" s="180">
        <f>ROUND(I235*H235,2)</f>
        <v>0</v>
      </c>
      <c r="K235" s="176" t="s">
        <v>161</v>
      </c>
      <c r="L235" s="40"/>
      <c r="M235" s="181" t="s">
        <v>5</v>
      </c>
      <c r="N235" s="182" t="s">
        <v>50</v>
      </c>
      <c r="O235" s="41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AR235" s="23" t="s">
        <v>162</v>
      </c>
      <c r="AT235" s="23" t="s">
        <v>157</v>
      </c>
      <c r="AU235" s="23" t="s">
        <v>88</v>
      </c>
      <c r="AY235" s="23" t="s">
        <v>155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24</v>
      </c>
      <c r="BK235" s="185">
        <f>ROUND(I235*H235,2)</f>
        <v>0</v>
      </c>
      <c r="BL235" s="23" t="s">
        <v>162</v>
      </c>
      <c r="BM235" s="23" t="s">
        <v>508</v>
      </c>
    </row>
    <row r="236" spans="2:65" s="1" customFormat="1" ht="25.5" customHeight="1">
      <c r="B236" s="173"/>
      <c r="C236" s="174" t="s">
        <v>509</v>
      </c>
      <c r="D236" s="174" t="s">
        <v>157</v>
      </c>
      <c r="E236" s="175" t="s">
        <v>510</v>
      </c>
      <c r="F236" s="176" t="s">
        <v>511</v>
      </c>
      <c r="G236" s="177" t="s">
        <v>160</v>
      </c>
      <c r="H236" s="178">
        <v>61.35</v>
      </c>
      <c r="I236" s="179"/>
      <c r="J236" s="180">
        <f>ROUND(I236*H236,2)</f>
        <v>0</v>
      </c>
      <c r="K236" s="176" t="s">
        <v>161</v>
      </c>
      <c r="L236" s="40"/>
      <c r="M236" s="181" t="s">
        <v>5</v>
      </c>
      <c r="N236" s="182" t="s">
        <v>50</v>
      </c>
      <c r="O236" s="41"/>
      <c r="P236" s="183">
        <f>O236*H236</f>
        <v>0</v>
      </c>
      <c r="Q236" s="183">
        <v>2.1000000000000001E-4</v>
      </c>
      <c r="R236" s="183">
        <f>Q236*H236</f>
        <v>1.2883500000000001E-2</v>
      </c>
      <c r="S236" s="183">
        <v>0</v>
      </c>
      <c r="T236" s="184">
        <f>S236*H236</f>
        <v>0</v>
      </c>
      <c r="AR236" s="23" t="s">
        <v>162</v>
      </c>
      <c r="AT236" s="23" t="s">
        <v>157</v>
      </c>
      <c r="AU236" s="23" t="s">
        <v>88</v>
      </c>
      <c r="AY236" s="23" t="s">
        <v>155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23" t="s">
        <v>24</v>
      </c>
      <c r="BK236" s="185">
        <f>ROUND(I236*H236,2)</f>
        <v>0</v>
      </c>
      <c r="BL236" s="23" t="s">
        <v>162</v>
      </c>
      <c r="BM236" s="23" t="s">
        <v>512</v>
      </c>
    </row>
    <row r="237" spans="2:65" s="11" customFormat="1">
      <c r="B237" s="186"/>
      <c r="D237" s="187" t="s">
        <v>164</v>
      </c>
      <c r="E237" s="188" t="s">
        <v>5</v>
      </c>
      <c r="F237" s="189" t="s">
        <v>513</v>
      </c>
      <c r="H237" s="190">
        <v>61.35</v>
      </c>
      <c r="I237" s="191"/>
      <c r="L237" s="186"/>
      <c r="M237" s="192"/>
      <c r="N237" s="193"/>
      <c r="O237" s="193"/>
      <c r="P237" s="193"/>
      <c r="Q237" s="193"/>
      <c r="R237" s="193"/>
      <c r="S237" s="193"/>
      <c r="T237" s="194"/>
      <c r="AT237" s="195" t="s">
        <v>164</v>
      </c>
      <c r="AU237" s="195" t="s">
        <v>88</v>
      </c>
      <c r="AV237" s="11" t="s">
        <v>88</v>
      </c>
      <c r="AW237" s="11" t="s">
        <v>43</v>
      </c>
      <c r="AX237" s="11" t="s">
        <v>24</v>
      </c>
      <c r="AY237" s="195" t="s">
        <v>155</v>
      </c>
    </row>
    <row r="238" spans="2:65" s="1" customFormat="1" ht="89.25" customHeight="1">
      <c r="B238" s="173"/>
      <c r="C238" s="174" t="s">
        <v>514</v>
      </c>
      <c r="D238" s="174" t="s">
        <v>157</v>
      </c>
      <c r="E238" s="175" t="s">
        <v>515</v>
      </c>
      <c r="F238" s="176" t="s">
        <v>516</v>
      </c>
      <c r="G238" s="177" t="s">
        <v>160</v>
      </c>
      <c r="H238" s="178">
        <v>517.79999999999995</v>
      </c>
      <c r="I238" s="179"/>
      <c r="J238" s="180">
        <f>ROUND(I238*H238,2)</f>
        <v>0</v>
      </c>
      <c r="K238" s="176" t="s">
        <v>161</v>
      </c>
      <c r="L238" s="40"/>
      <c r="M238" s="181" t="s">
        <v>5</v>
      </c>
      <c r="N238" s="182" t="s">
        <v>50</v>
      </c>
      <c r="O238" s="41"/>
      <c r="P238" s="183">
        <f>O238*H238</f>
        <v>0</v>
      </c>
      <c r="Q238" s="183">
        <v>4.0000000000000003E-5</v>
      </c>
      <c r="R238" s="183">
        <f>Q238*H238</f>
        <v>2.0712000000000001E-2</v>
      </c>
      <c r="S238" s="183">
        <v>0</v>
      </c>
      <c r="T238" s="184">
        <f>S238*H238</f>
        <v>0</v>
      </c>
      <c r="AR238" s="23" t="s">
        <v>162</v>
      </c>
      <c r="AT238" s="23" t="s">
        <v>157</v>
      </c>
      <c r="AU238" s="23" t="s">
        <v>88</v>
      </c>
      <c r="AY238" s="23" t="s">
        <v>155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24</v>
      </c>
      <c r="BK238" s="185">
        <f>ROUND(I238*H238,2)</f>
        <v>0</v>
      </c>
      <c r="BL238" s="23" t="s">
        <v>162</v>
      </c>
      <c r="BM238" s="23" t="s">
        <v>517</v>
      </c>
    </row>
    <row r="239" spans="2:65" s="11" customFormat="1">
      <c r="B239" s="186"/>
      <c r="D239" s="187" t="s">
        <v>164</v>
      </c>
      <c r="E239" s="188" t="s">
        <v>5</v>
      </c>
      <c r="F239" s="189" t="s">
        <v>518</v>
      </c>
      <c r="H239" s="190">
        <v>517.79999999999995</v>
      </c>
      <c r="I239" s="191"/>
      <c r="L239" s="186"/>
      <c r="M239" s="192"/>
      <c r="N239" s="193"/>
      <c r="O239" s="193"/>
      <c r="P239" s="193"/>
      <c r="Q239" s="193"/>
      <c r="R239" s="193"/>
      <c r="S239" s="193"/>
      <c r="T239" s="194"/>
      <c r="AT239" s="195" t="s">
        <v>164</v>
      </c>
      <c r="AU239" s="195" t="s">
        <v>88</v>
      </c>
      <c r="AV239" s="11" t="s">
        <v>88</v>
      </c>
      <c r="AW239" s="11" t="s">
        <v>43</v>
      </c>
      <c r="AX239" s="11" t="s">
        <v>24</v>
      </c>
      <c r="AY239" s="195" t="s">
        <v>155</v>
      </c>
    </row>
    <row r="240" spans="2:65" s="1" customFormat="1" ht="16.5" customHeight="1">
      <c r="B240" s="173"/>
      <c r="C240" s="174" t="s">
        <v>519</v>
      </c>
      <c r="D240" s="174" t="s">
        <v>157</v>
      </c>
      <c r="E240" s="175" t="s">
        <v>520</v>
      </c>
      <c r="F240" s="176" t="s">
        <v>521</v>
      </c>
      <c r="G240" s="177" t="s">
        <v>234</v>
      </c>
      <c r="H240" s="178">
        <v>4</v>
      </c>
      <c r="I240" s="179"/>
      <c r="J240" s="180">
        <f>ROUND(I240*H240,2)</f>
        <v>0</v>
      </c>
      <c r="K240" s="176" t="s">
        <v>5</v>
      </c>
      <c r="L240" s="40"/>
      <c r="M240" s="181" t="s">
        <v>5</v>
      </c>
      <c r="N240" s="182" t="s">
        <v>50</v>
      </c>
      <c r="O240" s="41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AR240" s="23" t="s">
        <v>162</v>
      </c>
      <c r="AT240" s="23" t="s">
        <v>157</v>
      </c>
      <c r="AU240" s="23" t="s">
        <v>88</v>
      </c>
      <c r="AY240" s="23" t="s">
        <v>155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24</v>
      </c>
      <c r="BK240" s="185">
        <f>ROUND(I240*H240,2)</f>
        <v>0</v>
      </c>
      <c r="BL240" s="23" t="s">
        <v>162</v>
      </c>
      <c r="BM240" s="23" t="s">
        <v>522</v>
      </c>
    </row>
    <row r="241" spans="2:65" s="1" customFormat="1" ht="16.5" customHeight="1">
      <c r="B241" s="173"/>
      <c r="C241" s="199" t="s">
        <v>523</v>
      </c>
      <c r="D241" s="199" t="s">
        <v>250</v>
      </c>
      <c r="E241" s="200" t="s">
        <v>524</v>
      </c>
      <c r="F241" s="201" t="s">
        <v>525</v>
      </c>
      <c r="G241" s="202" t="s">
        <v>234</v>
      </c>
      <c r="H241" s="203">
        <v>4</v>
      </c>
      <c r="I241" s="204"/>
      <c r="J241" s="205">
        <f>ROUND(I241*H241,2)</f>
        <v>0</v>
      </c>
      <c r="K241" s="201" t="s">
        <v>161</v>
      </c>
      <c r="L241" s="206"/>
      <c r="M241" s="207" t="s">
        <v>5</v>
      </c>
      <c r="N241" s="208" t="s">
        <v>50</v>
      </c>
      <c r="O241" s="41"/>
      <c r="P241" s="183">
        <f>O241*H241</f>
        <v>0</v>
      </c>
      <c r="Q241" s="183">
        <v>0.01</v>
      </c>
      <c r="R241" s="183">
        <f>Q241*H241</f>
        <v>0.04</v>
      </c>
      <c r="S241" s="183">
        <v>0</v>
      </c>
      <c r="T241" s="184">
        <f>S241*H241</f>
        <v>0</v>
      </c>
      <c r="AR241" s="23" t="s">
        <v>193</v>
      </c>
      <c r="AT241" s="23" t="s">
        <v>250</v>
      </c>
      <c r="AU241" s="23" t="s">
        <v>88</v>
      </c>
      <c r="AY241" s="23" t="s">
        <v>155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3" t="s">
        <v>24</v>
      </c>
      <c r="BK241" s="185">
        <f>ROUND(I241*H241,2)</f>
        <v>0</v>
      </c>
      <c r="BL241" s="23" t="s">
        <v>162</v>
      </c>
      <c r="BM241" s="23" t="s">
        <v>526</v>
      </c>
    </row>
    <row r="242" spans="2:65" s="1" customFormat="1" ht="25.5" customHeight="1">
      <c r="B242" s="173"/>
      <c r="C242" s="174" t="s">
        <v>527</v>
      </c>
      <c r="D242" s="174" t="s">
        <v>157</v>
      </c>
      <c r="E242" s="175" t="s">
        <v>528</v>
      </c>
      <c r="F242" s="176" t="s">
        <v>529</v>
      </c>
      <c r="G242" s="177" t="s">
        <v>160</v>
      </c>
      <c r="H242" s="178">
        <v>6.2</v>
      </c>
      <c r="I242" s="179"/>
      <c r="J242" s="180">
        <f>ROUND(I242*H242,2)</f>
        <v>0</v>
      </c>
      <c r="K242" s="176" t="s">
        <v>161</v>
      </c>
      <c r="L242" s="40"/>
      <c r="M242" s="181" t="s">
        <v>5</v>
      </c>
      <c r="N242" s="182" t="s">
        <v>50</v>
      </c>
      <c r="O242" s="41"/>
      <c r="P242" s="183">
        <f>O242*H242</f>
        <v>0</v>
      </c>
      <c r="Q242" s="183">
        <v>0</v>
      </c>
      <c r="R242" s="183">
        <f>Q242*H242</f>
        <v>0</v>
      </c>
      <c r="S242" s="183">
        <v>0.26100000000000001</v>
      </c>
      <c r="T242" s="184">
        <f>S242*H242</f>
        <v>1.6182000000000001</v>
      </c>
      <c r="AR242" s="23" t="s">
        <v>162</v>
      </c>
      <c r="AT242" s="23" t="s">
        <v>157</v>
      </c>
      <c r="AU242" s="23" t="s">
        <v>88</v>
      </c>
      <c r="AY242" s="23" t="s">
        <v>155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24</v>
      </c>
      <c r="BK242" s="185">
        <f>ROUND(I242*H242,2)</f>
        <v>0</v>
      </c>
      <c r="BL242" s="23" t="s">
        <v>162</v>
      </c>
      <c r="BM242" s="23" t="s">
        <v>530</v>
      </c>
    </row>
    <row r="243" spans="2:65" s="11" customFormat="1">
      <c r="B243" s="186"/>
      <c r="D243" s="187" t="s">
        <v>164</v>
      </c>
      <c r="E243" s="188" t="s">
        <v>5</v>
      </c>
      <c r="F243" s="189" t="s">
        <v>531</v>
      </c>
      <c r="H243" s="190">
        <v>6.2</v>
      </c>
      <c r="I243" s="191"/>
      <c r="L243" s="186"/>
      <c r="M243" s="192"/>
      <c r="N243" s="193"/>
      <c r="O243" s="193"/>
      <c r="P243" s="193"/>
      <c r="Q243" s="193"/>
      <c r="R243" s="193"/>
      <c r="S243" s="193"/>
      <c r="T243" s="194"/>
      <c r="AT243" s="195" t="s">
        <v>164</v>
      </c>
      <c r="AU243" s="195" t="s">
        <v>88</v>
      </c>
      <c r="AV243" s="11" t="s">
        <v>88</v>
      </c>
      <c r="AW243" s="11" t="s">
        <v>43</v>
      </c>
      <c r="AX243" s="11" t="s">
        <v>24</v>
      </c>
      <c r="AY243" s="195" t="s">
        <v>155</v>
      </c>
    </row>
    <row r="244" spans="2:65" s="1" customFormat="1" ht="38.25" customHeight="1">
      <c r="B244" s="173"/>
      <c r="C244" s="174" t="s">
        <v>532</v>
      </c>
      <c r="D244" s="174" t="s">
        <v>157</v>
      </c>
      <c r="E244" s="175" t="s">
        <v>533</v>
      </c>
      <c r="F244" s="176" t="s">
        <v>534</v>
      </c>
      <c r="G244" s="177" t="s">
        <v>168</v>
      </c>
      <c r="H244" s="178">
        <v>2.8079999999999998</v>
      </c>
      <c r="I244" s="179"/>
      <c r="J244" s="180">
        <f>ROUND(I244*H244,2)</f>
        <v>0</v>
      </c>
      <c r="K244" s="176" t="s">
        <v>161</v>
      </c>
      <c r="L244" s="40"/>
      <c r="M244" s="181" t="s">
        <v>5</v>
      </c>
      <c r="N244" s="182" t="s">
        <v>50</v>
      </c>
      <c r="O244" s="41"/>
      <c r="P244" s="183">
        <f>O244*H244</f>
        <v>0</v>
      </c>
      <c r="Q244" s="183">
        <v>0</v>
      </c>
      <c r="R244" s="183">
        <f>Q244*H244</f>
        <v>0</v>
      </c>
      <c r="S244" s="183">
        <v>1.8</v>
      </c>
      <c r="T244" s="184">
        <f>S244*H244</f>
        <v>5.0544000000000002</v>
      </c>
      <c r="AR244" s="23" t="s">
        <v>162</v>
      </c>
      <c r="AT244" s="23" t="s">
        <v>157</v>
      </c>
      <c r="AU244" s="23" t="s">
        <v>88</v>
      </c>
      <c r="AY244" s="23" t="s">
        <v>155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24</v>
      </c>
      <c r="BK244" s="185">
        <f>ROUND(I244*H244,2)</f>
        <v>0</v>
      </c>
      <c r="BL244" s="23" t="s">
        <v>162</v>
      </c>
      <c r="BM244" s="23" t="s">
        <v>535</v>
      </c>
    </row>
    <row r="245" spans="2:65" s="11" customFormat="1">
      <c r="B245" s="186"/>
      <c r="D245" s="187" t="s">
        <v>164</v>
      </c>
      <c r="E245" s="188" t="s">
        <v>5</v>
      </c>
      <c r="F245" s="189" t="s">
        <v>536</v>
      </c>
      <c r="H245" s="190">
        <v>2.8079999999999998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95" t="s">
        <v>164</v>
      </c>
      <c r="AU245" s="195" t="s">
        <v>88</v>
      </c>
      <c r="AV245" s="11" t="s">
        <v>88</v>
      </c>
      <c r="AW245" s="11" t="s">
        <v>43</v>
      </c>
      <c r="AX245" s="11" t="s">
        <v>24</v>
      </c>
      <c r="AY245" s="195" t="s">
        <v>155</v>
      </c>
    </row>
    <row r="246" spans="2:65" s="1" customFormat="1" ht="25.5" customHeight="1">
      <c r="B246" s="173"/>
      <c r="C246" s="174" t="s">
        <v>537</v>
      </c>
      <c r="D246" s="174" t="s">
        <v>157</v>
      </c>
      <c r="E246" s="175" t="s">
        <v>538</v>
      </c>
      <c r="F246" s="176" t="s">
        <v>539</v>
      </c>
      <c r="G246" s="177" t="s">
        <v>160</v>
      </c>
      <c r="H246" s="178">
        <v>15.686</v>
      </c>
      <c r="I246" s="179"/>
      <c r="J246" s="180">
        <f>ROUND(I246*H246,2)</f>
        <v>0</v>
      </c>
      <c r="K246" s="176" t="s">
        <v>161</v>
      </c>
      <c r="L246" s="40"/>
      <c r="M246" s="181" t="s">
        <v>5</v>
      </c>
      <c r="N246" s="182" t="s">
        <v>50</v>
      </c>
      <c r="O246" s="41"/>
      <c r="P246" s="183">
        <f>O246*H246</f>
        <v>0</v>
      </c>
      <c r="Q246" s="183">
        <v>0</v>
      </c>
      <c r="R246" s="183">
        <f>Q246*H246</f>
        <v>0</v>
      </c>
      <c r="S246" s="183">
        <v>5.5E-2</v>
      </c>
      <c r="T246" s="184">
        <f>S246*H246</f>
        <v>0.86273</v>
      </c>
      <c r="AR246" s="23" t="s">
        <v>162</v>
      </c>
      <c r="AT246" s="23" t="s">
        <v>157</v>
      </c>
      <c r="AU246" s="23" t="s">
        <v>88</v>
      </c>
      <c r="AY246" s="23" t="s">
        <v>155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24</v>
      </c>
      <c r="BK246" s="185">
        <f>ROUND(I246*H246,2)</f>
        <v>0</v>
      </c>
      <c r="BL246" s="23" t="s">
        <v>162</v>
      </c>
      <c r="BM246" s="23" t="s">
        <v>540</v>
      </c>
    </row>
    <row r="247" spans="2:65" s="11" customFormat="1">
      <c r="B247" s="186"/>
      <c r="D247" s="187" t="s">
        <v>164</v>
      </c>
      <c r="E247" s="188" t="s">
        <v>5</v>
      </c>
      <c r="F247" s="189" t="s">
        <v>541</v>
      </c>
      <c r="H247" s="190">
        <v>15.686</v>
      </c>
      <c r="I247" s="191"/>
      <c r="L247" s="186"/>
      <c r="M247" s="192"/>
      <c r="N247" s="193"/>
      <c r="O247" s="193"/>
      <c r="P247" s="193"/>
      <c r="Q247" s="193"/>
      <c r="R247" s="193"/>
      <c r="S247" s="193"/>
      <c r="T247" s="194"/>
      <c r="AT247" s="195" t="s">
        <v>164</v>
      </c>
      <c r="AU247" s="195" t="s">
        <v>88</v>
      </c>
      <c r="AV247" s="11" t="s">
        <v>88</v>
      </c>
      <c r="AW247" s="11" t="s">
        <v>43</v>
      </c>
      <c r="AX247" s="11" t="s">
        <v>24</v>
      </c>
      <c r="AY247" s="195" t="s">
        <v>155</v>
      </c>
    </row>
    <row r="248" spans="2:65" s="1" customFormat="1" ht="25.5" customHeight="1">
      <c r="B248" s="173"/>
      <c r="C248" s="174" t="s">
        <v>542</v>
      </c>
      <c r="D248" s="174" t="s">
        <v>157</v>
      </c>
      <c r="E248" s="175" t="s">
        <v>543</v>
      </c>
      <c r="F248" s="176" t="s">
        <v>544</v>
      </c>
      <c r="G248" s="177" t="s">
        <v>168</v>
      </c>
      <c r="H248" s="178">
        <v>2</v>
      </c>
      <c r="I248" s="179"/>
      <c r="J248" s="180">
        <f>ROUND(I248*H248,2)</f>
        <v>0</v>
      </c>
      <c r="K248" s="176" t="s">
        <v>161</v>
      </c>
      <c r="L248" s="40"/>
      <c r="M248" s="181" t="s">
        <v>5</v>
      </c>
      <c r="N248" s="182" t="s">
        <v>50</v>
      </c>
      <c r="O248" s="41"/>
      <c r="P248" s="183">
        <f>O248*H248</f>
        <v>0</v>
      </c>
      <c r="Q248" s="183">
        <v>0</v>
      </c>
      <c r="R248" s="183">
        <f>Q248*H248</f>
        <v>0</v>
      </c>
      <c r="S248" s="183">
        <v>2.4</v>
      </c>
      <c r="T248" s="184">
        <f>S248*H248</f>
        <v>4.8</v>
      </c>
      <c r="AR248" s="23" t="s">
        <v>162</v>
      </c>
      <c r="AT248" s="23" t="s">
        <v>157</v>
      </c>
      <c r="AU248" s="23" t="s">
        <v>88</v>
      </c>
      <c r="AY248" s="23" t="s">
        <v>155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24</v>
      </c>
      <c r="BK248" s="185">
        <f>ROUND(I248*H248,2)</f>
        <v>0</v>
      </c>
      <c r="BL248" s="23" t="s">
        <v>162</v>
      </c>
      <c r="BM248" s="23" t="s">
        <v>545</v>
      </c>
    </row>
    <row r="249" spans="2:65" s="1" customFormat="1" ht="25.5" customHeight="1">
      <c r="B249" s="173"/>
      <c r="C249" s="174" t="s">
        <v>546</v>
      </c>
      <c r="D249" s="174" t="s">
        <v>157</v>
      </c>
      <c r="E249" s="175" t="s">
        <v>547</v>
      </c>
      <c r="F249" s="176" t="s">
        <v>548</v>
      </c>
      <c r="G249" s="177" t="s">
        <v>168</v>
      </c>
      <c r="H249" s="178">
        <v>3</v>
      </c>
      <c r="I249" s="179"/>
      <c r="J249" s="180">
        <f>ROUND(I249*H249,2)</f>
        <v>0</v>
      </c>
      <c r="K249" s="176" t="s">
        <v>161</v>
      </c>
      <c r="L249" s="40"/>
      <c r="M249" s="181" t="s">
        <v>5</v>
      </c>
      <c r="N249" s="182" t="s">
        <v>50</v>
      </c>
      <c r="O249" s="41"/>
      <c r="P249" s="183">
        <f>O249*H249</f>
        <v>0</v>
      </c>
      <c r="Q249" s="183">
        <v>0</v>
      </c>
      <c r="R249" s="183">
        <f>Q249*H249</f>
        <v>0</v>
      </c>
      <c r="S249" s="183">
        <v>2.4</v>
      </c>
      <c r="T249" s="184">
        <f>S249*H249</f>
        <v>7.1999999999999993</v>
      </c>
      <c r="AR249" s="23" t="s">
        <v>162</v>
      </c>
      <c r="AT249" s="23" t="s">
        <v>157</v>
      </c>
      <c r="AU249" s="23" t="s">
        <v>88</v>
      </c>
      <c r="AY249" s="23" t="s">
        <v>155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23" t="s">
        <v>24</v>
      </c>
      <c r="BK249" s="185">
        <f>ROUND(I249*H249,2)</f>
        <v>0</v>
      </c>
      <c r="BL249" s="23" t="s">
        <v>162</v>
      </c>
      <c r="BM249" s="23" t="s">
        <v>549</v>
      </c>
    </row>
    <row r="250" spans="2:65" s="1" customFormat="1" ht="25.5" customHeight="1">
      <c r="B250" s="173"/>
      <c r="C250" s="174" t="s">
        <v>550</v>
      </c>
      <c r="D250" s="174" t="s">
        <v>157</v>
      </c>
      <c r="E250" s="175" t="s">
        <v>551</v>
      </c>
      <c r="F250" s="176" t="s">
        <v>552</v>
      </c>
      <c r="G250" s="177" t="s">
        <v>168</v>
      </c>
      <c r="H250" s="178">
        <v>90.900999999999996</v>
      </c>
      <c r="I250" s="179"/>
      <c r="J250" s="180">
        <f>ROUND(I250*H250,2)</f>
        <v>0</v>
      </c>
      <c r="K250" s="176" t="s">
        <v>161</v>
      </c>
      <c r="L250" s="40"/>
      <c r="M250" s="181" t="s">
        <v>5</v>
      </c>
      <c r="N250" s="182" t="s">
        <v>50</v>
      </c>
      <c r="O250" s="41"/>
      <c r="P250" s="183">
        <f>O250*H250</f>
        <v>0</v>
      </c>
      <c r="Q250" s="183">
        <v>0</v>
      </c>
      <c r="R250" s="183">
        <f>Q250*H250</f>
        <v>0</v>
      </c>
      <c r="S250" s="183">
        <v>2.2000000000000002</v>
      </c>
      <c r="T250" s="184">
        <f>S250*H250</f>
        <v>199.98220000000001</v>
      </c>
      <c r="AR250" s="23" t="s">
        <v>162</v>
      </c>
      <c r="AT250" s="23" t="s">
        <v>157</v>
      </c>
      <c r="AU250" s="23" t="s">
        <v>88</v>
      </c>
      <c r="AY250" s="23" t="s">
        <v>155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24</v>
      </c>
      <c r="BK250" s="185">
        <f>ROUND(I250*H250,2)</f>
        <v>0</v>
      </c>
      <c r="BL250" s="23" t="s">
        <v>162</v>
      </c>
      <c r="BM250" s="23" t="s">
        <v>553</v>
      </c>
    </row>
    <row r="251" spans="2:65" s="11" customFormat="1">
      <c r="B251" s="186"/>
      <c r="D251" s="187" t="s">
        <v>164</v>
      </c>
      <c r="E251" s="188" t="s">
        <v>5</v>
      </c>
      <c r="F251" s="189" t="s">
        <v>554</v>
      </c>
      <c r="H251" s="190">
        <v>90.900999999999996</v>
      </c>
      <c r="I251" s="191"/>
      <c r="L251" s="186"/>
      <c r="M251" s="192"/>
      <c r="N251" s="193"/>
      <c r="O251" s="193"/>
      <c r="P251" s="193"/>
      <c r="Q251" s="193"/>
      <c r="R251" s="193"/>
      <c r="S251" s="193"/>
      <c r="T251" s="194"/>
      <c r="AT251" s="195" t="s">
        <v>164</v>
      </c>
      <c r="AU251" s="195" t="s">
        <v>88</v>
      </c>
      <c r="AV251" s="11" t="s">
        <v>88</v>
      </c>
      <c r="AW251" s="11" t="s">
        <v>43</v>
      </c>
      <c r="AX251" s="11" t="s">
        <v>24</v>
      </c>
      <c r="AY251" s="195" t="s">
        <v>155</v>
      </c>
    </row>
    <row r="252" spans="2:65" s="1" customFormat="1" ht="25.5" customHeight="1">
      <c r="B252" s="173"/>
      <c r="C252" s="174" t="s">
        <v>555</v>
      </c>
      <c r="D252" s="174" t="s">
        <v>157</v>
      </c>
      <c r="E252" s="175" t="s">
        <v>556</v>
      </c>
      <c r="F252" s="176" t="s">
        <v>557</v>
      </c>
      <c r="G252" s="177" t="s">
        <v>168</v>
      </c>
      <c r="H252" s="178">
        <v>90.741</v>
      </c>
      <c r="I252" s="179"/>
      <c r="J252" s="180">
        <f>ROUND(I252*H252,2)</f>
        <v>0</v>
      </c>
      <c r="K252" s="176" t="s">
        <v>161</v>
      </c>
      <c r="L252" s="40"/>
      <c r="M252" s="181" t="s">
        <v>5</v>
      </c>
      <c r="N252" s="182" t="s">
        <v>50</v>
      </c>
      <c r="O252" s="41"/>
      <c r="P252" s="183">
        <f>O252*H252</f>
        <v>0</v>
      </c>
      <c r="Q252" s="183">
        <v>0</v>
      </c>
      <c r="R252" s="183">
        <f>Q252*H252</f>
        <v>0</v>
      </c>
      <c r="S252" s="183">
        <v>2.9000000000000001E-2</v>
      </c>
      <c r="T252" s="184">
        <f>S252*H252</f>
        <v>2.6314890000000002</v>
      </c>
      <c r="AR252" s="23" t="s">
        <v>162</v>
      </c>
      <c r="AT252" s="23" t="s">
        <v>157</v>
      </c>
      <c r="AU252" s="23" t="s">
        <v>88</v>
      </c>
      <c r="AY252" s="23" t="s">
        <v>155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3" t="s">
        <v>24</v>
      </c>
      <c r="BK252" s="185">
        <f>ROUND(I252*H252,2)</f>
        <v>0</v>
      </c>
      <c r="BL252" s="23" t="s">
        <v>162</v>
      </c>
      <c r="BM252" s="23" t="s">
        <v>558</v>
      </c>
    </row>
    <row r="253" spans="2:65" s="1" customFormat="1" ht="25.5" customHeight="1">
      <c r="B253" s="173"/>
      <c r="C253" s="174" t="s">
        <v>559</v>
      </c>
      <c r="D253" s="174" t="s">
        <v>157</v>
      </c>
      <c r="E253" s="175" t="s">
        <v>560</v>
      </c>
      <c r="F253" s="176" t="s">
        <v>561</v>
      </c>
      <c r="G253" s="177" t="s">
        <v>168</v>
      </c>
      <c r="H253" s="178">
        <v>67.155000000000001</v>
      </c>
      <c r="I253" s="179"/>
      <c r="J253" s="180">
        <f>ROUND(I253*H253,2)</f>
        <v>0</v>
      </c>
      <c r="K253" s="176" t="s">
        <v>161</v>
      </c>
      <c r="L253" s="40"/>
      <c r="M253" s="181" t="s">
        <v>5</v>
      </c>
      <c r="N253" s="182" t="s">
        <v>50</v>
      </c>
      <c r="O253" s="41"/>
      <c r="P253" s="183">
        <f>O253*H253</f>
        <v>0</v>
      </c>
      <c r="Q253" s="183">
        <v>0</v>
      </c>
      <c r="R253" s="183">
        <f>Q253*H253</f>
        <v>0</v>
      </c>
      <c r="S253" s="183">
        <v>1.4</v>
      </c>
      <c r="T253" s="184">
        <f>S253*H253</f>
        <v>94.016999999999996</v>
      </c>
      <c r="AR253" s="23" t="s">
        <v>162</v>
      </c>
      <c r="AT253" s="23" t="s">
        <v>157</v>
      </c>
      <c r="AU253" s="23" t="s">
        <v>88</v>
      </c>
      <c r="AY253" s="23" t="s">
        <v>155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24</v>
      </c>
      <c r="BK253" s="185">
        <f>ROUND(I253*H253,2)</f>
        <v>0</v>
      </c>
      <c r="BL253" s="23" t="s">
        <v>162</v>
      </c>
      <c r="BM253" s="23" t="s">
        <v>562</v>
      </c>
    </row>
    <row r="254" spans="2:65" s="11" customFormat="1">
      <c r="B254" s="186"/>
      <c r="D254" s="187" t="s">
        <v>164</v>
      </c>
      <c r="E254" s="188" t="s">
        <v>5</v>
      </c>
      <c r="F254" s="189" t="s">
        <v>563</v>
      </c>
      <c r="H254" s="190">
        <v>67.155000000000001</v>
      </c>
      <c r="I254" s="191"/>
      <c r="L254" s="186"/>
      <c r="M254" s="192"/>
      <c r="N254" s="193"/>
      <c r="O254" s="193"/>
      <c r="P254" s="193"/>
      <c r="Q254" s="193"/>
      <c r="R254" s="193"/>
      <c r="S254" s="193"/>
      <c r="T254" s="194"/>
      <c r="AT254" s="195" t="s">
        <v>164</v>
      </c>
      <c r="AU254" s="195" t="s">
        <v>88</v>
      </c>
      <c r="AV254" s="11" t="s">
        <v>88</v>
      </c>
      <c r="AW254" s="11" t="s">
        <v>43</v>
      </c>
      <c r="AX254" s="11" t="s">
        <v>24</v>
      </c>
      <c r="AY254" s="195" t="s">
        <v>155</v>
      </c>
    </row>
    <row r="255" spans="2:65" s="1" customFormat="1" ht="16.5" customHeight="1">
      <c r="B255" s="173"/>
      <c r="C255" s="174" t="s">
        <v>564</v>
      </c>
      <c r="D255" s="174" t="s">
        <v>157</v>
      </c>
      <c r="E255" s="175" t="s">
        <v>565</v>
      </c>
      <c r="F255" s="176" t="s">
        <v>566</v>
      </c>
      <c r="G255" s="177" t="s">
        <v>234</v>
      </c>
      <c r="H255" s="178">
        <v>6</v>
      </c>
      <c r="I255" s="179"/>
      <c r="J255" s="180">
        <f>ROUND(I255*H255,2)</f>
        <v>0</v>
      </c>
      <c r="K255" s="176" t="s">
        <v>161</v>
      </c>
      <c r="L255" s="40"/>
      <c r="M255" s="181" t="s">
        <v>5</v>
      </c>
      <c r="N255" s="182" t="s">
        <v>50</v>
      </c>
      <c r="O255" s="41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AR255" s="23" t="s">
        <v>162</v>
      </c>
      <c r="AT255" s="23" t="s">
        <v>157</v>
      </c>
      <c r="AU255" s="23" t="s">
        <v>88</v>
      </c>
      <c r="AY255" s="23" t="s">
        <v>155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24</v>
      </c>
      <c r="BK255" s="185">
        <f>ROUND(I255*H255,2)</f>
        <v>0</v>
      </c>
      <c r="BL255" s="23" t="s">
        <v>162</v>
      </c>
      <c r="BM255" s="23" t="s">
        <v>567</v>
      </c>
    </row>
    <row r="256" spans="2:65" s="1" customFormat="1" ht="25.5" customHeight="1">
      <c r="B256" s="173"/>
      <c r="C256" s="174" t="s">
        <v>568</v>
      </c>
      <c r="D256" s="174" t="s">
        <v>157</v>
      </c>
      <c r="E256" s="175" t="s">
        <v>569</v>
      </c>
      <c r="F256" s="176" t="s">
        <v>570</v>
      </c>
      <c r="G256" s="177" t="s">
        <v>160</v>
      </c>
      <c r="H256" s="178">
        <v>54.38</v>
      </c>
      <c r="I256" s="179"/>
      <c r="J256" s="180">
        <f>ROUND(I256*H256,2)</f>
        <v>0</v>
      </c>
      <c r="K256" s="176" t="s">
        <v>161</v>
      </c>
      <c r="L256" s="40"/>
      <c r="M256" s="181" t="s">
        <v>5</v>
      </c>
      <c r="N256" s="182" t="s">
        <v>50</v>
      </c>
      <c r="O256" s="41"/>
      <c r="P256" s="183">
        <f>O256*H256</f>
        <v>0</v>
      </c>
      <c r="Q256" s="183">
        <v>0</v>
      </c>
      <c r="R256" s="183">
        <f>Q256*H256</f>
        <v>0</v>
      </c>
      <c r="S256" s="183">
        <v>1.4E-2</v>
      </c>
      <c r="T256" s="184">
        <f>S256*H256</f>
        <v>0.76132</v>
      </c>
      <c r="AR256" s="23" t="s">
        <v>162</v>
      </c>
      <c r="AT256" s="23" t="s">
        <v>157</v>
      </c>
      <c r="AU256" s="23" t="s">
        <v>88</v>
      </c>
      <c r="AY256" s="23" t="s">
        <v>155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23" t="s">
        <v>24</v>
      </c>
      <c r="BK256" s="185">
        <f>ROUND(I256*H256,2)</f>
        <v>0</v>
      </c>
      <c r="BL256" s="23" t="s">
        <v>162</v>
      </c>
      <c r="BM256" s="23" t="s">
        <v>571</v>
      </c>
    </row>
    <row r="257" spans="2:65" s="11" customFormat="1">
      <c r="B257" s="186"/>
      <c r="D257" s="187" t="s">
        <v>164</v>
      </c>
      <c r="E257" s="188" t="s">
        <v>5</v>
      </c>
      <c r="F257" s="189" t="s">
        <v>572</v>
      </c>
      <c r="H257" s="190">
        <v>54.38</v>
      </c>
      <c r="I257" s="191"/>
      <c r="L257" s="186"/>
      <c r="M257" s="192"/>
      <c r="N257" s="193"/>
      <c r="O257" s="193"/>
      <c r="P257" s="193"/>
      <c r="Q257" s="193"/>
      <c r="R257" s="193"/>
      <c r="S257" s="193"/>
      <c r="T257" s="194"/>
      <c r="AT257" s="195" t="s">
        <v>164</v>
      </c>
      <c r="AU257" s="195" t="s">
        <v>88</v>
      </c>
      <c r="AV257" s="11" t="s">
        <v>88</v>
      </c>
      <c r="AW257" s="11" t="s">
        <v>43</v>
      </c>
      <c r="AX257" s="11" t="s">
        <v>24</v>
      </c>
      <c r="AY257" s="195" t="s">
        <v>155</v>
      </c>
    </row>
    <row r="258" spans="2:65" s="1" customFormat="1" ht="16.5" customHeight="1">
      <c r="B258" s="173"/>
      <c r="C258" s="174" t="s">
        <v>573</v>
      </c>
      <c r="D258" s="174" t="s">
        <v>157</v>
      </c>
      <c r="E258" s="175" t="s">
        <v>574</v>
      </c>
      <c r="F258" s="176" t="s">
        <v>575</v>
      </c>
      <c r="G258" s="177" t="s">
        <v>160</v>
      </c>
      <c r="H258" s="178">
        <v>299.40600000000001</v>
      </c>
      <c r="I258" s="179"/>
      <c r="J258" s="180">
        <f>ROUND(I258*H258,2)</f>
        <v>0</v>
      </c>
      <c r="K258" s="176" t="s">
        <v>161</v>
      </c>
      <c r="L258" s="40"/>
      <c r="M258" s="181" t="s">
        <v>5</v>
      </c>
      <c r="N258" s="182" t="s">
        <v>50</v>
      </c>
      <c r="O258" s="41"/>
      <c r="P258" s="183">
        <f>O258*H258</f>
        <v>0</v>
      </c>
      <c r="Q258" s="183">
        <v>0</v>
      </c>
      <c r="R258" s="183">
        <f>Q258*H258</f>
        <v>0</v>
      </c>
      <c r="S258" s="183">
        <v>1.4E-2</v>
      </c>
      <c r="T258" s="184">
        <f>S258*H258</f>
        <v>4.1916840000000004</v>
      </c>
      <c r="AR258" s="23" t="s">
        <v>162</v>
      </c>
      <c r="AT258" s="23" t="s">
        <v>157</v>
      </c>
      <c r="AU258" s="23" t="s">
        <v>88</v>
      </c>
      <c r="AY258" s="23" t="s">
        <v>155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24</v>
      </c>
      <c r="BK258" s="185">
        <f>ROUND(I258*H258,2)</f>
        <v>0</v>
      </c>
      <c r="BL258" s="23" t="s">
        <v>162</v>
      </c>
      <c r="BM258" s="23" t="s">
        <v>576</v>
      </c>
    </row>
    <row r="259" spans="2:65" s="11" customFormat="1">
      <c r="B259" s="186"/>
      <c r="D259" s="187" t="s">
        <v>164</v>
      </c>
      <c r="E259" s="188" t="s">
        <v>5</v>
      </c>
      <c r="F259" s="189" t="s">
        <v>577</v>
      </c>
      <c r="H259" s="190">
        <v>299.40600000000001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AT259" s="195" t="s">
        <v>164</v>
      </c>
      <c r="AU259" s="195" t="s">
        <v>88</v>
      </c>
      <c r="AV259" s="11" t="s">
        <v>88</v>
      </c>
      <c r="AW259" s="11" t="s">
        <v>43</v>
      </c>
      <c r="AX259" s="11" t="s">
        <v>24</v>
      </c>
      <c r="AY259" s="195" t="s">
        <v>155</v>
      </c>
    </row>
    <row r="260" spans="2:65" s="1" customFormat="1" ht="25.5" customHeight="1">
      <c r="B260" s="173"/>
      <c r="C260" s="174" t="s">
        <v>578</v>
      </c>
      <c r="D260" s="174" t="s">
        <v>157</v>
      </c>
      <c r="E260" s="175" t="s">
        <v>579</v>
      </c>
      <c r="F260" s="176" t="s">
        <v>580</v>
      </c>
      <c r="G260" s="177" t="s">
        <v>160</v>
      </c>
      <c r="H260" s="178">
        <v>78.3</v>
      </c>
      <c r="I260" s="179"/>
      <c r="J260" s="180">
        <f>ROUND(I260*H260,2)</f>
        <v>0</v>
      </c>
      <c r="K260" s="176" t="s">
        <v>161</v>
      </c>
      <c r="L260" s="40"/>
      <c r="M260" s="181" t="s">
        <v>5</v>
      </c>
      <c r="N260" s="182" t="s">
        <v>50</v>
      </c>
      <c r="O260" s="41"/>
      <c r="P260" s="183">
        <f>O260*H260</f>
        <v>0</v>
      </c>
      <c r="Q260" s="183">
        <v>0</v>
      </c>
      <c r="R260" s="183">
        <f>Q260*H260</f>
        <v>0</v>
      </c>
      <c r="S260" s="183">
        <v>0.05</v>
      </c>
      <c r="T260" s="184">
        <f>S260*H260</f>
        <v>3.915</v>
      </c>
      <c r="AR260" s="23" t="s">
        <v>162</v>
      </c>
      <c r="AT260" s="23" t="s">
        <v>157</v>
      </c>
      <c r="AU260" s="23" t="s">
        <v>88</v>
      </c>
      <c r="AY260" s="23" t="s">
        <v>155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3" t="s">
        <v>24</v>
      </c>
      <c r="BK260" s="185">
        <f>ROUND(I260*H260,2)</f>
        <v>0</v>
      </c>
      <c r="BL260" s="23" t="s">
        <v>162</v>
      </c>
      <c r="BM260" s="23" t="s">
        <v>581</v>
      </c>
    </row>
    <row r="261" spans="2:65" s="11" customFormat="1">
      <c r="B261" s="186"/>
      <c r="D261" s="187" t="s">
        <v>164</v>
      </c>
      <c r="E261" s="188" t="s">
        <v>5</v>
      </c>
      <c r="F261" s="189" t="s">
        <v>582</v>
      </c>
      <c r="H261" s="190">
        <v>78.3</v>
      </c>
      <c r="I261" s="191"/>
      <c r="L261" s="186"/>
      <c r="M261" s="192"/>
      <c r="N261" s="193"/>
      <c r="O261" s="193"/>
      <c r="P261" s="193"/>
      <c r="Q261" s="193"/>
      <c r="R261" s="193"/>
      <c r="S261" s="193"/>
      <c r="T261" s="194"/>
      <c r="AT261" s="195" t="s">
        <v>164</v>
      </c>
      <c r="AU261" s="195" t="s">
        <v>88</v>
      </c>
      <c r="AV261" s="11" t="s">
        <v>88</v>
      </c>
      <c r="AW261" s="11" t="s">
        <v>43</v>
      </c>
      <c r="AX261" s="11" t="s">
        <v>24</v>
      </c>
      <c r="AY261" s="195" t="s">
        <v>155</v>
      </c>
    </row>
    <row r="262" spans="2:65" s="1" customFormat="1" ht="25.5" customHeight="1">
      <c r="B262" s="173"/>
      <c r="C262" s="174" t="s">
        <v>583</v>
      </c>
      <c r="D262" s="174" t="s">
        <v>157</v>
      </c>
      <c r="E262" s="175" t="s">
        <v>584</v>
      </c>
      <c r="F262" s="176" t="s">
        <v>585</v>
      </c>
      <c r="G262" s="177" t="s">
        <v>160</v>
      </c>
      <c r="H262" s="178">
        <v>6.8</v>
      </c>
      <c r="I262" s="179"/>
      <c r="J262" s="180">
        <f>ROUND(I262*H262,2)</f>
        <v>0</v>
      </c>
      <c r="K262" s="176" t="s">
        <v>161</v>
      </c>
      <c r="L262" s="40"/>
      <c r="M262" s="181" t="s">
        <v>5</v>
      </c>
      <c r="N262" s="182" t="s">
        <v>50</v>
      </c>
      <c r="O262" s="41"/>
      <c r="P262" s="183">
        <f>O262*H262</f>
        <v>0</v>
      </c>
      <c r="Q262" s="183">
        <v>0</v>
      </c>
      <c r="R262" s="183">
        <f>Q262*H262</f>
        <v>0</v>
      </c>
      <c r="S262" s="183">
        <v>7.5999999999999998E-2</v>
      </c>
      <c r="T262" s="184">
        <f>S262*H262</f>
        <v>0.51679999999999993</v>
      </c>
      <c r="AR262" s="23" t="s">
        <v>162</v>
      </c>
      <c r="AT262" s="23" t="s">
        <v>157</v>
      </c>
      <c r="AU262" s="23" t="s">
        <v>88</v>
      </c>
      <c r="AY262" s="23" t="s">
        <v>155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24</v>
      </c>
      <c r="BK262" s="185">
        <f>ROUND(I262*H262,2)</f>
        <v>0</v>
      </c>
      <c r="BL262" s="23" t="s">
        <v>162</v>
      </c>
      <c r="BM262" s="23" t="s">
        <v>586</v>
      </c>
    </row>
    <row r="263" spans="2:65" s="11" customFormat="1">
      <c r="B263" s="186"/>
      <c r="D263" s="187" t="s">
        <v>164</v>
      </c>
      <c r="E263" s="188" t="s">
        <v>5</v>
      </c>
      <c r="F263" s="189" t="s">
        <v>587</v>
      </c>
      <c r="H263" s="190">
        <v>6.8</v>
      </c>
      <c r="I263" s="191"/>
      <c r="L263" s="186"/>
      <c r="M263" s="192"/>
      <c r="N263" s="193"/>
      <c r="O263" s="193"/>
      <c r="P263" s="193"/>
      <c r="Q263" s="193"/>
      <c r="R263" s="193"/>
      <c r="S263" s="193"/>
      <c r="T263" s="194"/>
      <c r="AT263" s="195" t="s">
        <v>164</v>
      </c>
      <c r="AU263" s="195" t="s">
        <v>88</v>
      </c>
      <c r="AV263" s="11" t="s">
        <v>88</v>
      </c>
      <c r="AW263" s="11" t="s">
        <v>43</v>
      </c>
      <c r="AX263" s="11" t="s">
        <v>24</v>
      </c>
      <c r="AY263" s="195" t="s">
        <v>155</v>
      </c>
    </row>
    <row r="264" spans="2:65" s="1" customFormat="1" ht="25.5" customHeight="1">
      <c r="B264" s="173"/>
      <c r="C264" s="174" t="s">
        <v>588</v>
      </c>
      <c r="D264" s="174" t="s">
        <v>157</v>
      </c>
      <c r="E264" s="175" t="s">
        <v>589</v>
      </c>
      <c r="F264" s="176" t="s">
        <v>590</v>
      </c>
      <c r="G264" s="177" t="s">
        <v>160</v>
      </c>
      <c r="H264" s="178">
        <v>37.799999999999997</v>
      </c>
      <c r="I264" s="179"/>
      <c r="J264" s="180">
        <f>ROUND(I264*H264,2)</f>
        <v>0</v>
      </c>
      <c r="K264" s="176" t="s">
        <v>161</v>
      </c>
      <c r="L264" s="40"/>
      <c r="M264" s="181" t="s">
        <v>5</v>
      </c>
      <c r="N264" s="182" t="s">
        <v>50</v>
      </c>
      <c r="O264" s="41"/>
      <c r="P264" s="183">
        <f>O264*H264</f>
        <v>0</v>
      </c>
      <c r="Q264" s="183">
        <v>0</v>
      </c>
      <c r="R264" s="183">
        <f>Q264*H264</f>
        <v>0</v>
      </c>
      <c r="S264" s="183">
        <v>6.6000000000000003E-2</v>
      </c>
      <c r="T264" s="184">
        <f>S264*H264</f>
        <v>2.4948000000000001</v>
      </c>
      <c r="AR264" s="23" t="s">
        <v>162</v>
      </c>
      <c r="AT264" s="23" t="s">
        <v>157</v>
      </c>
      <c r="AU264" s="23" t="s">
        <v>88</v>
      </c>
      <c r="AY264" s="23" t="s">
        <v>155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24</v>
      </c>
      <c r="BK264" s="185">
        <f>ROUND(I264*H264,2)</f>
        <v>0</v>
      </c>
      <c r="BL264" s="23" t="s">
        <v>162</v>
      </c>
      <c r="BM264" s="23" t="s">
        <v>591</v>
      </c>
    </row>
    <row r="265" spans="2:65" s="11" customFormat="1">
      <c r="B265" s="186"/>
      <c r="D265" s="187" t="s">
        <v>164</v>
      </c>
      <c r="E265" s="188" t="s">
        <v>5</v>
      </c>
      <c r="F265" s="189" t="s">
        <v>592</v>
      </c>
      <c r="H265" s="190">
        <v>37.799999999999997</v>
      </c>
      <c r="I265" s="191"/>
      <c r="L265" s="186"/>
      <c r="M265" s="192"/>
      <c r="N265" s="193"/>
      <c r="O265" s="193"/>
      <c r="P265" s="193"/>
      <c r="Q265" s="193"/>
      <c r="R265" s="193"/>
      <c r="S265" s="193"/>
      <c r="T265" s="194"/>
      <c r="AT265" s="195" t="s">
        <v>164</v>
      </c>
      <c r="AU265" s="195" t="s">
        <v>88</v>
      </c>
      <c r="AV265" s="11" t="s">
        <v>88</v>
      </c>
      <c r="AW265" s="11" t="s">
        <v>43</v>
      </c>
      <c r="AX265" s="11" t="s">
        <v>24</v>
      </c>
      <c r="AY265" s="195" t="s">
        <v>155</v>
      </c>
    </row>
    <row r="266" spans="2:65" s="1" customFormat="1" ht="38.25" customHeight="1">
      <c r="B266" s="173"/>
      <c r="C266" s="174" t="s">
        <v>593</v>
      </c>
      <c r="D266" s="174" t="s">
        <v>157</v>
      </c>
      <c r="E266" s="175" t="s">
        <v>594</v>
      </c>
      <c r="F266" s="176" t="s">
        <v>595</v>
      </c>
      <c r="G266" s="177" t="s">
        <v>234</v>
      </c>
      <c r="H266" s="178">
        <v>6</v>
      </c>
      <c r="I266" s="179"/>
      <c r="J266" s="180">
        <f>ROUND(I266*H266,2)</f>
        <v>0</v>
      </c>
      <c r="K266" s="176" t="s">
        <v>161</v>
      </c>
      <c r="L266" s="40"/>
      <c r="M266" s="181" t="s">
        <v>5</v>
      </c>
      <c r="N266" s="182" t="s">
        <v>50</v>
      </c>
      <c r="O266" s="41"/>
      <c r="P266" s="183">
        <f>O266*H266</f>
        <v>0</v>
      </c>
      <c r="Q266" s="183">
        <v>0</v>
      </c>
      <c r="R266" s="183">
        <f>Q266*H266</f>
        <v>0</v>
      </c>
      <c r="S266" s="183">
        <v>0.13800000000000001</v>
      </c>
      <c r="T266" s="184">
        <f>S266*H266</f>
        <v>0.82800000000000007</v>
      </c>
      <c r="AR266" s="23" t="s">
        <v>162</v>
      </c>
      <c r="AT266" s="23" t="s">
        <v>157</v>
      </c>
      <c r="AU266" s="23" t="s">
        <v>88</v>
      </c>
      <c r="AY266" s="23" t="s">
        <v>155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23" t="s">
        <v>24</v>
      </c>
      <c r="BK266" s="185">
        <f>ROUND(I266*H266,2)</f>
        <v>0</v>
      </c>
      <c r="BL266" s="23" t="s">
        <v>162</v>
      </c>
      <c r="BM266" s="23" t="s">
        <v>596</v>
      </c>
    </row>
    <row r="267" spans="2:65" s="1" customFormat="1" ht="25.5" customHeight="1">
      <c r="B267" s="173"/>
      <c r="C267" s="174" t="s">
        <v>597</v>
      </c>
      <c r="D267" s="174" t="s">
        <v>157</v>
      </c>
      <c r="E267" s="175" t="s">
        <v>598</v>
      </c>
      <c r="F267" s="176" t="s">
        <v>599</v>
      </c>
      <c r="G267" s="177" t="s">
        <v>366</v>
      </c>
      <c r="H267" s="178">
        <v>4</v>
      </c>
      <c r="I267" s="179"/>
      <c r="J267" s="180">
        <f>ROUND(I267*H267,2)</f>
        <v>0</v>
      </c>
      <c r="K267" s="176" t="s">
        <v>161</v>
      </c>
      <c r="L267" s="40"/>
      <c r="M267" s="181" t="s">
        <v>5</v>
      </c>
      <c r="N267" s="182" t="s">
        <v>50</v>
      </c>
      <c r="O267" s="41"/>
      <c r="P267" s="183">
        <f>O267*H267</f>
        <v>0</v>
      </c>
      <c r="Q267" s="183">
        <v>1.0000000000000001E-5</v>
      </c>
      <c r="R267" s="183">
        <f>Q267*H267</f>
        <v>4.0000000000000003E-5</v>
      </c>
      <c r="S267" s="183">
        <v>0</v>
      </c>
      <c r="T267" s="184">
        <f>S267*H267</f>
        <v>0</v>
      </c>
      <c r="AR267" s="23" t="s">
        <v>162</v>
      </c>
      <c r="AT267" s="23" t="s">
        <v>157</v>
      </c>
      <c r="AU267" s="23" t="s">
        <v>88</v>
      </c>
      <c r="AY267" s="23" t="s">
        <v>155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23" t="s">
        <v>24</v>
      </c>
      <c r="BK267" s="185">
        <f>ROUND(I267*H267,2)</f>
        <v>0</v>
      </c>
      <c r="BL267" s="23" t="s">
        <v>162</v>
      </c>
      <c r="BM267" s="23" t="s">
        <v>600</v>
      </c>
    </row>
    <row r="268" spans="2:65" s="1" customFormat="1" ht="25.5" customHeight="1">
      <c r="B268" s="173"/>
      <c r="C268" s="174" t="s">
        <v>601</v>
      </c>
      <c r="D268" s="174" t="s">
        <v>157</v>
      </c>
      <c r="E268" s="175" t="s">
        <v>602</v>
      </c>
      <c r="F268" s="176" t="s">
        <v>603</v>
      </c>
      <c r="G268" s="177" t="s">
        <v>160</v>
      </c>
      <c r="H268" s="178">
        <v>84.3</v>
      </c>
      <c r="I268" s="179"/>
      <c r="J268" s="180">
        <f>ROUND(I268*H268,2)</f>
        <v>0</v>
      </c>
      <c r="K268" s="176" t="s">
        <v>161</v>
      </c>
      <c r="L268" s="40"/>
      <c r="M268" s="181" t="s">
        <v>5</v>
      </c>
      <c r="N268" s="182" t="s">
        <v>50</v>
      </c>
      <c r="O268" s="41"/>
      <c r="P268" s="183">
        <f>O268*H268</f>
        <v>0</v>
      </c>
      <c r="Q268" s="183">
        <v>0</v>
      </c>
      <c r="R268" s="183">
        <f>Q268*H268</f>
        <v>0</v>
      </c>
      <c r="S268" s="183">
        <v>0.01</v>
      </c>
      <c r="T268" s="184">
        <f>S268*H268</f>
        <v>0.84299999999999997</v>
      </c>
      <c r="AR268" s="23" t="s">
        <v>162</v>
      </c>
      <c r="AT268" s="23" t="s">
        <v>157</v>
      </c>
      <c r="AU268" s="23" t="s">
        <v>88</v>
      </c>
      <c r="AY268" s="23" t="s">
        <v>155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23" t="s">
        <v>24</v>
      </c>
      <c r="BK268" s="185">
        <f>ROUND(I268*H268,2)</f>
        <v>0</v>
      </c>
      <c r="BL268" s="23" t="s">
        <v>162</v>
      </c>
      <c r="BM268" s="23" t="s">
        <v>604</v>
      </c>
    </row>
    <row r="269" spans="2:65" s="1" customFormat="1" ht="25.5" customHeight="1">
      <c r="B269" s="173"/>
      <c r="C269" s="174" t="s">
        <v>605</v>
      </c>
      <c r="D269" s="174" t="s">
        <v>157</v>
      </c>
      <c r="E269" s="175" t="s">
        <v>606</v>
      </c>
      <c r="F269" s="176" t="s">
        <v>607</v>
      </c>
      <c r="G269" s="177" t="s">
        <v>160</v>
      </c>
      <c r="H269" s="178">
        <v>35.28</v>
      </c>
      <c r="I269" s="179"/>
      <c r="J269" s="180">
        <f>ROUND(I269*H269,2)</f>
        <v>0</v>
      </c>
      <c r="K269" s="176" t="s">
        <v>161</v>
      </c>
      <c r="L269" s="40"/>
      <c r="M269" s="181" t="s">
        <v>5</v>
      </c>
      <c r="N269" s="182" t="s">
        <v>50</v>
      </c>
      <c r="O269" s="41"/>
      <c r="P269" s="183">
        <f>O269*H269</f>
        <v>0</v>
      </c>
      <c r="Q269" s="183">
        <v>0</v>
      </c>
      <c r="R269" s="183">
        <f>Q269*H269</f>
        <v>0</v>
      </c>
      <c r="S269" s="183">
        <v>8.8999999999999996E-2</v>
      </c>
      <c r="T269" s="184">
        <f>S269*H269</f>
        <v>3.13992</v>
      </c>
      <c r="AR269" s="23" t="s">
        <v>162</v>
      </c>
      <c r="AT269" s="23" t="s">
        <v>157</v>
      </c>
      <c r="AU269" s="23" t="s">
        <v>88</v>
      </c>
      <c r="AY269" s="23" t="s">
        <v>155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23" t="s">
        <v>24</v>
      </c>
      <c r="BK269" s="185">
        <f>ROUND(I269*H269,2)</f>
        <v>0</v>
      </c>
      <c r="BL269" s="23" t="s">
        <v>162</v>
      </c>
      <c r="BM269" s="23" t="s">
        <v>608</v>
      </c>
    </row>
    <row r="270" spans="2:65" s="11" customFormat="1">
      <c r="B270" s="186"/>
      <c r="D270" s="196" t="s">
        <v>164</v>
      </c>
      <c r="E270" s="195" t="s">
        <v>5</v>
      </c>
      <c r="F270" s="197" t="s">
        <v>609</v>
      </c>
      <c r="H270" s="198">
        <v>35.28</v>
      </c>
      <c r="I270" s="191"/>
      <c r="L270" s="186"/>
      <c r="M270" s="192"/>
      <c r="N270" s="193"/>
      <c r="O270" s="193"/>
      <c r="P270" s="193"/>
      <c r="Q270" s="193"/>
      <c r="R270" s="193"/>
      <c r="S270" s="193"/>
      <c r="T270" s="194"/>
      <c r="AT270" s="195" t="s">
        <v>164</v>
      </c>
      <c r="AU270" s="195" t="s">
        <v>88</v>
      </c>
      <c r="AV270" s="11" t="s">
        <v>88</v>
      </c>
      <c r="AW270" s="11" t="s">
        <v>43</v>
      </c>
      <c r="AX270" s="11" t="s">
        <v>24</v>
      </c>
      <c r="AY270" s="195" t="s">
        <v>155</v>
      </c>
    </row>
    <row r="271" spans="2:65" s="10" customFormat="1" ht="29.85" customHeight="1">
      <c r="B271" s="159"/>
      <c r="D271" s="170" t="s">
        <v>78</v>
      </c>
      <c r="E271" s="171" t="s">
        <v>610</v>
      </c>
      <c r="F271" s="171" t="s">
        <v>611</v>
      </c>
      <c r="I271" s="162"/>
      <c r="J271" s="172">
        <f>BK271</f>
        <v>0</v>
      </c>
      <c r="L271" s="159"/>
      <c r="M271" s="164"/>
      <c r="N271" s="165"/>
      <c r="O271" s="165"/>
      <c r="P271" s="166">
        <f>SUM(P272:P278)</f>
        <v>0</v>
      </c>
      <c r="Q271" s="165"/>
      <c r="R271" s="166">
        <f>SUM(R272:R278)</f>
        <v>0</v>
      </c>
      <c r="S271" s="165"/>
      <c r="T271" s="167">
        <f>SUM(T272:T278)</f>
        <v>0</v>
      </c>
      <c r="AR271" s="160" t="s">
        <v>24</v>
      </c>
      <c r="AT271" s="168" t="s">
        <v>78</v>
      </c>
      <c r="AU271" s="168" t="s">
        <v>24</v>
      </c>
      <c r="AY271" s="160" t="s">
        <v>155</v>
      </c>
      <c r="BK271" s="169">
        <f>SUM(BK272:BK278)</f>
        <v>0</v>
      </c>
    </row>
    <row r="272" spans="2:65" s="1" customFormat="1" ht="25.5" customHeight="1">
      <c r="B272" s="173"/>
      <c r="C272" s="321" t="s">
        <v>612</v>
      </c>
      <c r="D272" s="321" t="s">
        <v>157</v>
      </c>
      <c r="E272" s="175" t="s">
        <v>613</v>
      </c>
      <c r="F272" s="176" t="s">
        <v>614</v>
      </c>
      <c r="G272" s="177" t="s">
        <v>272</v>
      </c>
      <c r="H272" s="178">
        <v>343.327</v>
      </c>
      <c r="I272" s="179"/>
      <c r="J272" s="180">
        <f>ROUND(I272*H272,2)</f>
        <v>0</v>
      </c>
      <c r="K272" s="176" t="s">
        <v>161</v>
      </c>
      <c r="L272" s="40"/>
      <c r="M272" s="181" t="s">
        <v>5</v>
      </c>
      <c r="N272" s="182" t="s">
        <v>50</v>
      </c>
      <c r="O272" s="41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AR272" s="23" t="s">
        <v>162</v>
      </c>
      <c r="AT272" s="23" t="s">
        <v>157</v>
      </c>
      <c r="AU272" s="23" t="s">
        <v>88</v>
      </c>
      <c r="AY272" s="23" t="s">
        <v>155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23" t="s">
        <v>24</v>
      </c>
      <c r="BK272" s="185">
        <f>ROUND(I272*H272,2)</f>
        <v>0</v>
      </c>
      <c r="BL272" s="23" t="s">
        <v>162</v>
      </c>
      <c r="BM272" s="23" t="s">
        <v>615</v>
      </c>
    </row>
    <row r="273" spans="2:65" s="1" customFormat="1" ht="25.5" customHeight="1">
      <c r="B273" s="173"/>
      <c r="C273" s="321" t="s">
        <v>616</v>
      </c>
      <c r="D273" s="321" t="s">
        <v>157</v>
      </c>
      <c r="E273" s="175" t="s">
        <v>617</v>
      </c>
      <c r="F273" s="176" t="s">
        <v>618</v>
      </c>
      <c r="G273" s="177" t="s">
        <v>272</v>
      </c>
      <c r="H273" s="178">
        <v>343.327</v>
      </c>
      <c r="I273" s="179"/>
      <c r="J273" s="180">
        <f>ROUND(I273*H273,2)</f>
        <v>0</v>
      </c>
      <c r="K273" s="176" t="s">
        <v>161</v>
      </c>
      <c r="L273" s="40"/>
      <c r="M273" s="181" t="s">
        <v>5</v>
      </c>
      <c r="N273" s="182" t="s">
        <v>50</v>
      </c>
      <c r="O273" s="41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AR273" s="23" t="s">
        <v>162</v>
      </c>
      <c r="AT273" s="23" t="s">
        <v>157</v>
      </c>
      <c r="AU273" s="23" t="s">
        <v>88</v>
      </c>
      <c r="AY273" s="23" t="s">
        <v>155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23" t="s">
        <v>24</v>
      </c>
      <c r="BK273" s="185">
        <f>ROUND(I273*H273,2)</f>
        <v>0</v>
      </c>
      <c r="BL273" s="23" t="s">
        <v>162</v>
      </c>
      <c r="BM273" s="23" t="s">
        <v>619</v>
      </c>
    </row>
    <row r="274" spans="2:65" s="1" customFormat="1" ht="25.5" customHeight="1">
      <c r="B274" s="173"/>
      <c r="C274" s="174" t="s">
        <v>30</v>
      </c>
      <c r="D274" s="174" t="s">
        <v>157</v>
      </c>
      <c r="E274" s="175" t="s">
        <v>620</v>
      </c>
      <c r="F274" s="176" t="s">
        <v>621</v>
      </c>
      <c r="G274" s="177" t="s">
        <v>272</v>
      </c>
      <c r="H274" s="178">
        <v>3394.25</v>
      </c>
      <c r="I274" s="179"/>
      <c r="J274" s="180">
        <f>ROUND(I274*H274,2)</f>
        <v>0</v>
      </c>
      <c r="K274" s="176" t="s">
        <v>161</v>
      </c>
      <c r="L274" s="40"/>
      <c r="M274" s="181" t="s">
        <v>5</v>
      </c>
      <c r="N274" s="182" t="s">
        <v>50</v>
      </c>
      <c r="O274" s="41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AR274" s="23" t="s">
        <v>162</v>
      </c>
      <c r="AT274" s="23" t="s">
        <v>157</v>
      </c>
      <c r="AU274" s="23" t="s">
        <v>88</v>
      </c>
      <c r="AY274" s="23" t="s">
        <v>155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23" t="s">
        <v>24</v>
      </c>
      <c r="BK274" s="185">
        <f>ROUND(I274*H274,2)</f>
        <v>0</v>
      </c>
      <c r="BL274" s="23" t="s">
        <v>162</v>
      </c>
      <c r="BM274" s="23" t="s">
        <v>622</v>
      </c>
    </row>
    <row r="275" spans="2:65" s="11" customFormat="1">
      <c r="B275" s="186"/>
      <c r="D275" s="187" t="s">
        <v>164</v>
      </c>
      <c r="E275" s="188" t="s">
        <v>5</v>
      </c>
      <c r="F275" s="189" t="s">
        <v>623</v>
      </c>
      <c r="H275" s="190">
        <v>3394.25</v>
      </c>
      <c r="I275" s="191"/>
      <c r="L275" s="186"/>
      <c r="M275" s="192"/>
      <c r="N275" s="193"/>
      <c r="O275" s="193"/>
      <c r="P275" s="193"/>
      <c r="Q275" s="193"/>
      <c r="R275" s="193"/>
      <c r="S275" s="193"/>
      <c r="T275" s="194"/>
      <c r="AT275" s="195" t="s">
        <v>164</v>
      </c>
      <c r="AU275" s="195" t="s">
        <v>88</v>
      </c>
      <c r="AV275" s="11" t="s">
        <v>88</v>
      </c>
      <c r="AW275" s="11" t="s">
        <v>43</v>
      </c>
      <c r="AX275" s="11" t="s">
        <v>24</v>
      </c>
      <c r="AY275" s="195" t="s">
        <v>155</v>
      </c>
    </row>
    <row r="276" spans="2:65" s="1" customFormat="1" ht="16.5" customHeight="1">
      <c r="B276" s="173"/>
      <c r="C276" s="174" t="s">
        <v>624</v>
      </c>
      <c r="D276" s="174" t="s">
        <v>157</v>
      </c>
      <c r="E276" s="175" t="s">
        <v>625</v>
      </c>
      <c r="F276" s="176" t="s">
        <v>626</v>
      </c>
      <c r="G276" s="177" t="s">
        <v>272</v>
      </c>
      <c r="H276" s="178">
        <v>1.5</v>
      </c>
      <c r="I276" s="179"/>
      <c r="J276" s="180">
        <f>ROUND(I276*H276,2)</f>
        <v>0</v>
      </c>
      <c r="K276" s="176" t="s">
        <v>161</v>
      </c>
      <c r="L276" s="40"/>
      <c r="M276" s="181" t="s">
        <v>5</v>
      </c>
      <c r="N276" s="182" t="s">
        <v>50</v>
      </c>
      <c r="O276" s="41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AR276" s="23" t="s">
        <v>162</v>
      </c>
      <c r="AT276" s="23" t="s">
        <v>157</v>
      </c>
      <c r="AU276" s="23" t="s">
        <v>88</v>
      </c>
      <c r="AY276" s="23" t="s">
        <v>155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23" t="s">
        <v>24</v>
      </c>
      <c r="BK276" s="185">
        <f>ROUND(I276*H276,2)</f>
        <v>0</v>
      </c>
      <c r="BL276" s="23" t="s">
        <v>162</v>
      </c>
      <c r="BM276" s="23" t="s">
        <v>627</v>
      </c>
    </row>
    <row r="277" spans="2:65" s="1" customFormat="1" ht="16.5" customHeight="1">
      <c r="B277" s="173"/>
      <c r="C277" s="174" t="s">
        <v>628</v>
      </c>
      <c r="D277" s="174" t="s">
        <v>157</v>
      </c>
      <c r="E277" s="175" t="s">
        <v>629</v>
      </c>
      <c r="F277" s="176" t="s">
        <v>630</v>
      </c>
      <c r="G277" s="177" t="s">
        <v>272</v>
      </c>
      <c r="H277" s="178">
        <v>337.92500000000001</v>
      </c>
      <c r="I277" s="179"/>
      <c r="J277" s="180">
        <f>ROUND(I277*H277,2)</f>
        <v>0</v>
      </c>
      <c r="K277" s="176" t="s">
        <v>161</v>
      </c>
      <c r="L277" s="40"/>
      <c r="M277" s="181" t="s">
        <v>5</v>
      </c>
      <c r="N277" s="182" t="s">
        <v>50</v>
      </c>
      <c r="O277" s="41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AR277" s="23" t="s">
        <v>162</v>
      </c>
      <c r="AT277" s="23" t="s">
        <v>157</v>
      </c>
      <c r="AU277" s="23" t="s">
        <v>88</v>
      </c>
      <c r="AY277" s="23" t="s">
        <v>155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23" t="s">
        <v>24</v>
      </c>
      <c r="BK277" s="185">
        <f>ROUND(I277*H277,2)</f>
        <v>0</v>
      </c>
      <c r="BL277" s="23" t="s">
        <v>162</v>
      </c>
      <c r="BM277" s="23" t="s">
        <v>631</v>
      </c>
    </row>
    <row r="278" spans="2:65" s="11" customFormat="1">
      <c r="B278" s="186"/>
      <c r="D278" s="196" t="s">
        <v>164</v>
      </c>
      <c r="E278" s="195" t="s">
        <v>5</v>
      </c>
      <c r="F278" s="197" t="s">
        <v>632</v>
      </c>
      <c r="H278" s="198">
        <v>337.92500000000001</v>
      </c>
      <c r="I278" s="191"/>
      <c r="L278" s="186"/>
      <c r="M278" s="192"/>
      <c r="N278" s="193"/>
      <c r="O278" s="193"/>
      <c r="P278" s="193"/>
      <c r="Q278" s="193"/>
      <c r="R278" s="193"/>
      <c r="S278" s="193"/>
      <c r="T278" s="194"/>
      <c r="AT278" s="195" t="s">
        <v>164</v>
      </c>
      <c r="AU278" s="195" t="s">
        <v>88</v>
      </c>
      <c r="AV278" s="11" t="s">
        <v>88</v>
      </c>
      <c r="AW278" s="11" t="s">
        <v>43</v>
      </c>
      <c r="AX278" s="11" t="s">
        <v>24</v>
      </c>
      <c r="AY278" s="195" t="s">
        <v>155</v>
      </c>
    </row>
    <row r="279" spans="2:65" s="10" customFormat="1" ht="29.85" customHeight="1">
      <c r="B279" s="159"/>
      <c r="D279" s="170" t="s">
        <v>78</v>
      </c>
      <c r="E279" s="171" t="s">
        <v>633</v>
      </c>
      <c r="F279" s="171" t="s">
        <v>634</v>
      </c>
      <c r="I279" s="162"/>
      <c r="J279" s="172">
        <f>BK279</f>
        <v>0</v>
      </c>
      <c r="L279" s="159"/>
      <c r="M279" s="164"/>
      <c r="N279" s="165"/>
      <c r="O279" s="165"/>
      <c r="P279" s="166">
        <f>P280</f>
        <v>0</v>
      </c>
      <c r="Q279" s="165"/>
      <c r="R279" s="166">
        <f>R280</f>
        <v>0</v>
      </c>
      <c r="S279" s="165"/>
      <c r="T279" s="167">
        <f>T280</f>
        <v>0</v>
      </c>
      <c r="AR279" s="160" t="s">
        <v>24</v>
      </c>
      <c r="AT279" s="168" t="s">
        <v>78</v>
      </c>
      <c r="AU279" s="168" t="s">
        <v>24</v>
      </c>
      <c r="AY279" s="160" t="s">
        <v>155</v>
      </c>
      <c r="BK279" s="169">
        <f>BK280</f>
        <v>0</v>
      </c>
    </row>
    <row r="280" spans="2:65" s="1" customFormat="1" ht="51" customHeight="1">
      <c r="B280" s="173"/>
      <c r="C280" s="174" t="s">
        <v>635</v>
      </c>
      <c r="D280" s="174" t="s">
        <v>157</v>
      </c>
      <c r="E280" s="175" t="s">
        <v>636</v>
      </c>
      <c r="F280" s="176" t="s">
        <v>637</v>
      </c>
      <c r="G280" s="177" t="s">
        <v>272</v>
      </c>
      <c r="H280" s="178">
        <v>597.76300000000003</v>
      </c>
      <c r="I280" s="179"/>
      <c r="J280" s="180">
        <f>ROUND(I280*H280,2)</f>
        <v>0</v>
      </c>
      <c r="K280" s="176" t="s">
        <v>161</v>
      </c>
      <c r="L280" s="40"/>
      <c r="M280" s="181" t="s">
        <v>5</v>
      </c>
      <c r="N280" s="182" t="s">
        <v>50</v>
      </c>
      <c r="O280" s="41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AR280" s="23" t="s">
        <v>162</v>
      </c>
      <c r="AT280" s="23" t="s">
        <v>157</v>
      </c>
      <c r="AU280" s="23" t="s">
        <v>88</v>
      </c>
      <c r="AY280" s="23" t="s">
        <v>155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23" t="s">
        <v>24</v>
      </c>
      <c r="BK280" s="185">
        <f>ROUND(I280*H280,2)</f>
        <v>0</v>
      </c>
      <c r="BL280" s="23" t="s">
        <v>162</v>
      </c>
      <c r="BM280" s="23" t="s">
        <v>638</v>
      </c>
    </row>
    <row r="281" spans="2:65" s="10" customFormat="1" ht="37.35" customHeight="1">
      <c r="B281" s="159"/>
      <c r="D281" s="160" t="s">
        <v>78</v>
      </c>
      <c r="E281" s="161" t="s">
        <v>639</v>
      </c>
      <c r="F281" s="161" t="s">
        <v>640</v>
      </c>
      <c r="I281" s="162"/>
      <c r="J281" s="163">
        <f>BK281</f>
        <v>0</v>
      </c>
      <c r="L281" s="159"/>
      <c r="M281" s="164"/>
      <c r="N281" s="165"/>
      <c r="O281" s="165"/>
      <c r="P281" s="166">
        <f>P282+P292+P300+P304+P317+P325+P330+P333+P335+P345+P347+P354+P373+P384+P411+P416+P438+P444+P447+P451</f>
        <v>0</v>
      </c>
      <c r="Q281" s="165"/>
      <c r="R281" s="166">
        <f>R282+R292+R300+R304+R317+R325+R330+R333+R335+R345+R347+R354+R373+R384+R411+R416+R438+R444+R447+R451</f>
        <v>10.293254080000001</v>
      </c>
      <c r="S281" s="165"/>
      <c r="T281" s="167">
        <f>T282+T292+T300+T304+T317+T325+T330+T333+T335+T345+T347+T354+T373+T384+T411+T416+T438+T444+T447+T451</f>
        <v>4.2998820000000002</v>
      </c>
      <c r="AR281" s="160" t="s">
        <v>88</v>
      </c>
      <c r="AT281" s="168" t="s">
        <v>78</v>
      </c>
      <c r="AU281" s="168" t="s">
        <v>79</v>
      </c>
      <c r="AY281" s="160" t="s">
        <v>155</v>
      </c>
      <c r="BK281" s="169">
        <f>BK282+BK292+BK300+BK304+BK317+BK325+BK330+BK333+BK335+BK345+BK347+BK354+BK373+BK384+BK411+BK416+BK438+BK444+BK447+BK451</f>
        <v>0</v>
      </c>
    </row>
    <row r="282" spans="2:65" s="10" customFormat="1" ht="19.899999999999999" customHeight="1">
      <c r="B282" s="159"/>
      <c r="D282" s="170" t="s">
        <v>78</v>
      </c>
      <c r="E282" s="171" t="s">
        <v>641</v>
      </c>
      <c r="F282" s="171" t="s">
        <v>642</v>
      </c>
      <c r="I282" s="162"/>
      <c r="J282" s="172">
        <f>BK282</f>
        <v>0</v>
      </c>
      <c r="L282" s="159"/>
      <c r="M282" s="164"/>
      <c r="N282" s="165"/>
      <c r="O282" s="165"/>
      <c r="P282" s="166">
        <f>SUM(P283:P291)</f>
        <v>0</v>
      </c>
      <c r="Q282" s="165"/>
      <c r="R282" s="166">
        <f>SUM(R283:R291)</f>
        <v>2.3107174000000001</v>
      </c>
      <c r="S282" s="165"/>
      <c r="T282" s="167">
        <f>SUM(T283:T291)</f>
        <v>0</v>
      </c>
      <c r="AR282" s="160" t="s">
        <v>88</v>
      </c>
      <c r="AT282" s="168" t="s">
        <v>78</v>
      </c>
      <c r="AU282" s="168" t="s">
        <v>24</v>
      </c>
      <c r="AY282" s="160" t="s">
        <v>155</v>
      </c>
      <c r="BK282" s="169">
        <f>SUM(BK283:BK291)</f>
        <v>0</v>
      </c>
    </row>
    <row r="283" spans="2:65" s="1" customFormat="1" ht="25.5" customHeight="1">
      <c r="B283" s="173"/>
      <c r="C283" s="174" t="s">
        <v>643</v>
      </c>
      <c r="D283" s="174" t="s">
        <v>157</v>
      </c>
      <c r="E283" s="175" t="s">
        <v>644</v>
      </c>
      <c r="F283" s="176" t="s">
        <v>645</v>
      </c>
      <c r="G283" s="177" t="s">
        <v>160</v>
      </c>
      <c r="H283" s="178">
        <v>447.7</v>
      </c>
      <c r="I283" s="179"/>
      <c r="J283" s="180">
        <f>ROUND(I283*H283,2)</f>
        <v>0</v>
      </c>
      <c r="K283" s="176" t="s">
        <v>161</v>
      </c>
      <c r="L283" s="40"/>
      <c r="M283" s="181" t="s">
        <v>5</v>
      </c>
      <c r="N283" s="182" t="s">
        <v>50</v>
      </c>
      <c r="O283" s="41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AR283" s="23" t="s">
        <v>231</v>
      </c>
      <c r="AT283" s="23" t="s">
        <v>157</v>
      </c>
      <c r="AU283" s="23" t="s">
        <v>88</v>
      </c>
      <c r="AY283" s="23" t="s">
        <v>155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23" t="s">
        <v>24</v>
      </c>
      <c r="BK283" s="185">
        <f>ROUND(I283*H283,2)</f>
        <v>0</v>
      </c>
      <c r="BL283" s="23" t="s">
        <v>231</v>
      </c>
      <c r="BM283" s="23" t="s">
        <v>646</v>
      </c>
    </row>
    <row r="284" spans="2:65" s="11" customFormat="1">
      <c r="B284" s="186"/>
      <c r="D284" s="187" t="s">
        <v>164</v>
      </c>
      <c r="E284" s="188" t="s">
        <v>5</v>
      </c>
      <c r="F284" s="189" t="s">
        <v>647</v>
      </c>
      <c r="H284" s="190">
        <v>447.7</v>
      </c>
      <c r="I284" s="191"/>
      <c r="L284" s="186"/>
      <c r="M284" s="192"/>
      <c r="N284" s="193"/>
      <c r="O284" s="193"/>
      <c r="P284" s="193"/>
      <c r="Q284" s="193"/>
      <c r="R284" s="193"/>
      <c r="S284" s="193"/>
      <c r="T284" s="194"/>
      <c r="AT284" s="195" t="s">
        <v>164</v>
      </c>
      <c r="AU284" s="195" t="s">
        <v>88</v>
      </c>
      <c r="AV284" s="11" t="s">
        <v>88</v>
      </c>
      <c r="AW284" s="11" t="s">
        <v>43</v>
      </c>
      <c r="AX284" s="11" t="s">
        <v>24</v>
      </c>
      <c r="AY284" s="195" t="s">
        <v>155</v>
      </c>
    </row>
    <row r="285" spans="2:65" s="1" customFormat="1" ht="16.5" customHeight="1">
      <c r="B285" s="173"/>
      <c r="C285" s="199" t="s">
        <v>648</v>
      </c>
      <c r="D285" s="199" t="s">
        <v>250</v>
      </c>
      <c r="E285" s="200" t="s">
        <v>649</v>
      </c>
      <c r="F285" s="201" t="s">
        <v>650</v>
      </c>
      <c r="G285" s="202" t="s">
        <v>272</v>
      </c>
      <c r="H285" s="203">
        <v>0.13400000000000001</v>
      </c>
      <c r="I285" s="204"/>
      <c r="J285" s="205">
        <f>ROUND(I285*H285,2)</f>
        <v>0</v>
      </c>
      <c r="K285" s="201" t="s">
        <v>161</v>
      </c>
      <c r="L285" s="206"/>
      <c r="M285" s="207" t="s">
        <v>5</v>
      </c>
      <c r="N285" s="208" t="s">
        <v>50</v>
      </c>
      <c r="O285" s="41"/>
      <c r="P285" s="183">
        <f>O285*H285</f>
        <v>0</v>
      </c>
      <c r="Q285" s="183">
        <v>1</v>
      </c>
      <c r="R285" s="183">
        <f>Q285*H285</f>
        <v>0.13400000000000001</v>
      </c>
      <c r="S285" s="183">
        <v>0</v>
      </c>
      <c r="T285" s="184">
        <f>S285*H285</f>
        <v>0</v>
      </c>
      <c r="AR285" s="23" t="s">
        <v>311</v>
      </c>
      <c r="AT285" s="23" t="s">
        <v>250</v>
      </c>
      <c r="AU285" s="23" t="s">
        <v>88</v>
      </c>
      <c r="AY285" s="23" t="s">
        <v>155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23" t="s">
        <v>24</v>
      </c>
      <c r="BK285" s="185">
        <f>ROUND(I285*H285,2)</f>
        <v>0</v>
      </c>
      <c r="BL285" s="23" t="s">
        <v>231</v>
      </c>
      <c r="BM285" s="23" t="s">
        <v>651</v>
      </c>
    </row>
    <row r="286" spans="2:65" s="1" customFormat="1" ht="27">
      <c r="B286" s="40"/>
      <c r="D286" s="196" t="s">
        <v>307</v>
      </c>
      <c r="F286" s="209" t="s">
        <v>652</v>
      </c>
      <c r="I286" s="210"/>
      <c r="L286" s="40"/>
      <c r="M286" s="211"/>
      <c r="N286" s="41"/>
      <c r="O286" s="41"/>
      <c r="P286" s="41"/>
      <c r="Q286" s="41"/>
      <c r="R286" s="41"/>
      <c r="S286" s="41"/>
      <c r="T286" s="69"/>
      <c r="AT286" s="23" t="s">
        <v>307</v>
      </c>
      <c r="AU286" s="23" t="s">
        <v>88</v>
      </c>
    </row>
    <row r="287" spans="2:65" s="11" customFormat="1">
      <c r="B287" s="186"/>
      <c r="D287" s="187" t="s">
        <v>164</v>
      </c>
      <c r="F287" s="189" t="s">
        <v>653</v>
      </c>
      <c r="H287" s="190">
        <v>0.13400000000000001</v>
      </c>
      <c r="I287" s="191"/>
      <c r="L287" s="186"/>
      <c r="M287" s="192"/>
      <c r="N287" s="193"/>
      <c r="O287" s="193"/>
      <c r="P287" s="193"/>
      <c r="Q287" s="193"/>
      <c r="R287" s="193"/>
      <c r="S287" s="193"/>
      <c r="T287" s="194"/>
      <c r="AT287" s="195" t="s">
        <v>164</v>
      </c>
      <c r="AU287" s="195" t="s">
        <v>88</v>
      </c>
      <c r="AV287" s="11" t="s">
        <v>88</v>
      </c>
      <c r="AW287" s="11" t="s">
        <v>6</v>
      </c>
      <c r="AX287" s="11" t="s">
        <v>24</v>
      </c>
      <c r="AY287" s="195" t="s">
        <v>155</v>
      </c>
    </row>
    <row r="288" spans="2:65" s="1" customFormat="1" ht="25.5" customHeight="1">
      <c r="B288" s="173"/>
      <c r="C288" s="174" t="s">
        <v>654</v>
      </c>
      <c r="D288" s="174" t="s">
        <v>157</v>
      </c>
      <c r="E288" s="175" t="s">
        <v>655</v>
      </c>
      <c r="F288" s="176" t="s">
        <v>656</v>
      </c>
      <c r="G288" s="177" t="s">
        <v>160</v>
      </c>
      <c r="H288" s="178">
        <v>447.7</v>
      </c>
      <c r="I288" s="179"/>
      <c r="J288" s="180">
        <f>ROUND(I288*H288,2)</f>
        <v>0</v>
      </c>
      <c r="K288" s="176" t="s">
        <v>161</v>
      </c>
      <c r="L288" s="40"/>
      <c r="M288" s="181" t="s">
        <v>5</v>
      </c>
      <c r="N288" s="182" t="s">
        <v>50</v>
      </c>
      <c r="O288" s="41"/>
      <c r="P288" s="183">
        <f>O288*H288</f>
        <v>0</v>
      </c>
      <c r="Q288" s="183">
        <v>4.0000000000000002E-4</v>
      </c>
      <c r="R288" s="183">
        <f>Q288*H288</f>
        <v>0.17908000000000002</v>
      </c>
      <c r="S288" s="183">
        <v>0</v>
      </c>
      <c r="T288" s="184">
        <f>S288*H288</f>
        <v>0</v>
      </c>
      <c r="AR288" s="23" t="s">
        <v>231</v>
      </c>
      <c r="AT288" s="23" t="s">
        <v>157</v>
      </c>
      <c r="AU288" s="23" t="s">
        <v>88</v>
      </c>
      <c r="AY288" s="23" t="s">
        <v>155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23" t="s">
        <v>24</v>
      </c>
      <c r="BK288" s="185">
        <f>ROUND(I288*H288,2)</f>
        <v>0</v>
      </c>
      <c r="BL288" s="23" t="s">
        <v>231</v>
      </c>
      <c r="BM288" s="23" t="s">
        <v>657</v>
      </c>
    </row>
    <row r="289" spans="2:65" s="1" customFormat="1" ht="16.5" customHeight="1">
      <c r="B289" s="173"/>
      <c r="C289" s="199" t="s">
        <v>658</v>
      </c>
      <c r="D289" s="199" t="s">
        <v>250</v>
      </c>
      <c r="E289" s="200" t="s">
        <v>659</v>
      </c>
      <c r="F289" s="201" t="s">
        <v>660</v>
      </c>
      <c r="G289" s="202" t="s">
        <v>160</v>
      </c>
      <c r="H289" s="203">
        <v>514.85500000000002</v>
      </c>
      <c r="I289" s="204"/>
      <c r="J289" s="205">
        <f>ROUND(I289*H289,2)</f>
        <v>0</v>
      </c>
      <c r="K289" s="201" t="s">
        <v>161</v>
      </c>
      <c r="L289" s="206"/>
      <c r="M289" s="207" t="s">
        <v>5</v>
      </c>
      <c r="N289" s="208" t="s">
        <v>50</v>
      </c>
      <c r="O289" s="41"/>
      <c r="P289" s="183">
        <f>O289*H289</f>
        <v>0</v>
      </c>
      <c r="Q289" s="183">
        <v>3.8800000000000002E-3</v>
      </c>
      <c r="R289" s="183">
        <f>Q289*H289</f>
        <v>1.9976374000000001</v>
      </c>
      <c r="S289" s="183">
        <v>0</v>
      </c>
      <c r="T289" s="184">
        <f>S289*H289</f>
        <v>0</v>
      </c>
      <c r="AR289" s="23" t="s">
        <v>311</v>
      </c>
      <c r="AT289" s="23" t="s">
        <v>250</v>
      </c>
      <c r="AU289" s="23" t="s">
        <v>88</v>
      </c>
      <c r="AY289" s="23" t="s">
        <v>155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23" t="s">
        <v>24</v>
      </c>
      <c r="BK289" s="185">
        <f>ROUND(I289*H289,2)</f>
        <v>0</v>
      </c>
      <c r="BL289" s="23" t="s">
        <v>231</v>
      </c>
      <c r="BM289" s="23" t="s">
        <v>661</v>
      </c>
    </row>
    <row r="290" spans="2:65" s="11" customFormat="1">
      <c r="B290" s="186"/>
      <c r="D290" s="187" t="s">
        <v>164</v>
      </c>
      <c r="F290" s="189" t="s">
        <v>662</v>
      </c>
      <c r="H290" s="190">
        <v>514.85500000000002</v>
      </c>
      <c r="I290" s="191"/>
      <c r="L290" s="186"/>
      <c r="M290" s="192"/>
      <c r="N290" s="193"/>
      <c r="O290" s="193"/>
      <c r="P290" s="193"/>
      <c r="Q290" s="193"/>
      <c r="R290" s="193"/>
      <c r="S290" s="193"/>
      <c r="T290" s="194"/>
      <c r="AT290" s="195" t="s">
        <v>164</v>
      </c>
      <c r="AU290" s="195" t="s">
        <v>88</v>
      </c>
      <c r="AV290" s="11" t="s">
        <v>88</v>
      </c>
      <c r="AW290" s="11" t="s">
        <v>6</v>
      </c>
      <c r="AX290" s="11" t="s">
        <v>24</v>
      </c>
      <c r="AY290" s="195" t="s">
        <v>155</v>
      </c>
    </row>
    <row r="291" spans="2:65" s="1" customFormat="1" ht="38.25" customHeight="1">
      <c r="B291" s="173"/>
      <c r="C291" s="174" t="s">
        <v>663</v>
      </c>
      <c r="D291" s="174" t="s">
        <v>157</v>
      </c>
      <c r="E291" s="175" t="s">
        <v>664</v>
      </c>
      <c r="F291" s="176" t="s">
        <v>665</v>
      </c>
      <c r="G291" s="177" t="s">
        <v>666</v>
      </c>
      <c r="H291" s="212"/>
      <c r="I291" s="179"/>
      <c r="J291" s="180">
        <f>ROUND(I291*H291,2)</f>
        <v>0</v>
      </c>
      <c r="K291" s="176" t="s">
        <v>161</v>
      </c>
      <c r="L291" s="40"/>
      <c r="M291" s="181" t="s">
        <v>5</v>
      </c>
      <c r="N291" s="182" t="s">
        <v>50</v>
      </c>
      <c r="O291" s="41"/>
      <c r="P291" s="183">
        <f>O291*H291</f>
        <v>0</v>
      </c>
      <c r="Q291" s="183">
        <v>0</v>
      </c>
      <c r="R291" s="183">
        <f>Q291*H291</f>
        <v>0</v>
      </c>
      <c r="S291" s="183">
        <v>0</v>
      </c>
      <c r="T291" s="184">
        <f>S291*H291</f>
        <v>0</v>
      </c>
      <c r="AR291" s="23" t="s">
        <v>231</v>
      </c>
      <c r="AT291" s="23" t="s">
        <v>157</v>
      </c>
      <c r="AU291" s="23" t="s">
        <v>88</v>
      </c>
      <c r="AY291" s="23" t="s">
        <v>155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23" t="s">
        <v>24</v>
      </c>
      <c r="BK291" s="185">
        <f>ROUND(I291*H291,2)</f>
        <v>0</v>
      </c>
      <c r="BL291" s="23" t="s">
        <v>231</v>
      </c>
      <c r="BM291" s="23" t="s">
        <v>667</v>
      </c>
    </row>
    <row r="292" spans="2:65" s="10" customFormat="1" ht="29.85" customHeight="1">
      <c r="B292" s="159"/>
      <c r="D292" s="170" t="s">
        <v>78</v>
      </c>
      <c r="E292" s="171" t="s">
        <v>668</v>
      </c>
      <c r="F292" s="171" t="s">
        <v>669</v>
      </c>
      <c r="I292" s="162"/>
      <c r="J292" s="172">
        <f>BK292</f>
        <v>0</v>
      </c>
      <c r="L292" s="159"/>
      <c r="M292" s="164"/>
      <c r="N292" s="165"/>
      <c r="O292" s="165"/>
      <c r="P292" s="166">
        <f>SUM(P293:P299)</f>
        <v>0</v>
      </c>
      <c r="Q292" s="165"/>
      <c r="R292" s="166">
        <f>SUM(R293:R299)</f>
        <v>0.38311200000000001</v>
      </c>
      <c r="S292" s="165"/>
      <c r="T292" s="167">
        <f>SUM(T293:T299)</f>
        <v>0</v>
      </c>
      <c r="AR292" s="160" t="s">
        <v>88</v>
      </c>
      <c r="AT292" s="168" t="s">
        <v>78</v>
      </c>
      <c r="AU292" s="168" t="s">
        <v>24</v>
      </c>
      <c r="AY292" s="160" t="s">
        <v>155</v>
      </c>
      <c r="BK292" s="169">
        <f>SUM(BK293:BK299)</f>
        <v>0</v>
      </c>
    </row>
    <row r="293" spans="2:65" s="1" customFormat="1" ht="25.5" customHeight="1">
      <c r="B293" s="173"/>
      <c r="C293" s="174" t="s">
        <v>670</v>
      </c>
      <c r="D293" s="174" t="s">
        <v>157</v>
      </c>
      <c r="E293" s="175" t="s">
        <v>671</v>
      </c>
      <c r="F293" s="176" t="s">
        <v>672</v>
      </c>
      <c r="G293" s="177" t="s">
        <v>160</v>
      </c>
      <c r="H293" s="178">
        <v>62.6</v>
      </c>
      <c r="I293" s="179"/>
      <c r="J293" s="180">
        <f>ROUND(I293*H293,2)</f>
        <v>0</v>
      </c>
      <c r="K293" s="176" t="s">
        <v>161</v>
      </c>
      <c r="L293" s="40"/>
      <c r="M293" s="181" t="s">
        <v>5</v>
      </c>
      <c r="N293" s="182" t="s">
        <v>50</v>
      </c>
      <c r="O293" s="41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AR293" s="23" t="s">
        <v>231</v>
      </c>
      <c r="AT293" s="23" t="s">
        <v>157</v>
      </c>
      <c r="AU293" s="23" t="s">
        <v>88</v>
      </c>
      <c r="AY293" s="23" t="s">
        <v>155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23" t="s">
        <v>24</v>
      </c>
      <c r="BK293" s="185">
        <f>ROUND(I293*H293,2)</f>
        <v>0</v>
      </c>
      <c r="BL293" s="23" t="s">
        <v>231</v>
      </c>
      <c r="BM293" s="23" t="s">
        <v>673</v>
      </c>
    </row>
    <row r="294" spans="2:65" s="11" customFormat="1">
      <c r="B294" s="186"/>
      <c r="D294" s="187" t="s">
        <v>164</v>
      </c>
      <c r="E294" s="188" t="s">
        <v>5</v>
      </c>
      <c r="F294" s="189" t="s">
        <v>674</v>
      </c>
      <c r="H294" s="190">
        <v>62.6</v>
      </c>
      <c r="I294" s="191"/>
      <c r="L294" s="186"/>
      <c r="M294" s="192"/>
      <c r="N294" s="193"/>
      <c r="O294" s="193"/>
      <c r="P294" s="193"/>
      <c r="Q294" s="193"/>
      <c r="R294" s="193"/>
      <c r="S294" s="193"/>
      <c r="T294" s="194"/>
      <c r="AT294" s="195" t="s">
        <v>164</v>
      </c>
      <c r="AU294" s="195" t="s">
        <v>88</v>
      </c>
      <c r="AV294" s="11" t="s">
        <v>88</v>
      </c>
      <c r="AW294" s="11" t="s">
        <v>43</v>
      </c>
      <c r="AX294" s="11" t="s">
        <v>24</v>
      </c>
      <c r="AY294" s="195" t="s">
        <v>155</v>
      </c>
    </row>
    <row r="295" spans="2:65" s="1" customFormat="1" ht="16.5" customHeight="1">
      <c r="B295" s="173"/>
      <c r="C295" s="199" t="s">
        <v>675</v>
      </c>
      <c r="D295" s="199" t="s">
        <v>250</v>
      </c>
      <c r="E295" s="200" t="s">
        <v>676</v>
      </c>
      <c r="F295" s="201" t="s">
        <v>677</v>
      </c>
      <c r="G295" s="202" t="s">
        <v>160</v>
      </c>
      <c r="H295" s="203">
        <v>63.851999999999997</v>
      </c>
      <c r="I295" s="204"/>
      <c r="J295" s="205">
        <f>ROUND(I295*H295,2)</f>
        <v>0</v>
      </c>
      <c r="K295" s="201" t="s">
        <v>161</v>
      </c>
      <c r="L295" s="206"/>
      <c r="M295" s="207" t="s">
        <v>5</v>
      </c>
      <c r="N295" s="208" t="s">
        <v>50</v>
      </c>
      <c r="O295" s="41"/>
      <c r="P295" s="183">
        <f>O295*H295</f>
        <v>0</v>
      </c>
      <c r="Q295" s="183">
        <v>6.0000000000000001E-3</v>
      </c>
      <c r="R295" s="183">
        <f>Q295*H295</f>
        <v>0.38311200000000001</v>
      </c>
      <c r="S295" s="183">
        <v>0</v>
      </c>
      <c r="T295" s="184">
        <f>S295*H295</f>
        <v>0</v>
      </c>
      <c r="AR295" s="23" t="s">
        <v>311</v>
      </c>
      <c r="AT295" s="23" t="s">
        <v>250</v>
      </c>
      <c r="AU295" s="23" t="s">
        <v>88</v>
      </c>
      <c r="AY295" s="23" t="s">
        <v>155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23" t="s">
        <v>24</v>
      </c>
      <c r="BK295" s="185">
        <f>ROUND(I295*H295,2)</f>
        <v>0</v>
      </c>
      <c r="BL295" s="23" t="s">
        <v>231</v>
      </c>
      <c r="BM295" s="23" t="s">
        <v>678</v>
      </c>
    </row>
    <row r="296" spans="2:65" s="11" customFormat="1">
      <c r="B296" s="186"/>
      <c r="D296" s="187" t="s">
        <v>164</v>
      </c>
      <c r="F296" s="189" t="s">
        <v>679</v>
      </c>
      <c r="H296" s="190">
        <v>63.851999999999997</v>
      </c>
      <c r="I296" s="191"/>
      <c r="L296" s="186"/>
      <c r="M296" s="192"/>
      <c r="N296" s="193"/>
      <c r="O296" s="193"/>
      <c r="P296" s="193"/>
      <c r="Q296" s="193"/>
      <c r="R296" s="193"/>
      <c r="S296" s="193"/>
      <c r="T296" s="194"/>
      <c r="AT296" s="195" t="s">
        <v>164</v>
      </c>
      <c r="AU296" s="195" t="s">
        <v>88</v>
      </c>
      <c r="AV296" s="11" t="s">
        <v>88</v>
      </c>
      <c r="AW296" s="11" t="s">
        <v>6</v>
      </c>
      <c r="AX296" s="11" t="s">
        <v>24</v>
      </c>
      <c r="AY296" s="195" t="s">
        <v>155</v>
      </c>
    </row>
    <row r="297" spans="2:65" s="1" customFormat="1" ht="25.5" customHeight="1">
      <c r="B297" s="173"/>
      <c r="C297" s="174" t="s">
        <v>680</v>
      </c>
      <c r="D297" s="174" t="s">
        <v>157</v>
      </c>
      <c r="E297" s="175" t="s">
        <v>681</v>
      </c>
      <c r="F297" s="176" t="s">
        <v>682</v>
      </c>
      <c r="G297" s="177" t="s">
        <v>160</v>
      </c>
      <c r="H297" s="178">
        <v>350</v>
      </c>
      <c r="I297" s="179"/>
      <c r="J297" s="180">
        <f>ROUND(I297*H297,2)</f>
        <v>0</v>
      </c>
      <c r="K297" s="176" t="s">
        <v>161</v>
      </c>
      <c r="L297" s="40"/>
      <c r="M297" s="181" t="s">
        <v>5</v>
      </c>
      <c r="N297" s="182" t="s">
        <v>50</v>
      </c>
      <c r="O297" s="41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AR297" s="23" t="s">
        <v>231</v>
      </c>
      <c r="AT297" s="23" t="s">
        <v>157</v>
      </c>
      <c r="AU297" s="23" t="s">
        <v>88</v>
      </c>
      <c r="AY297" s="23" t="s">
        <v>155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23" t="s">
        <v>24</v>
      </c>
      <c r="BK297" s="185">
        <f>ROUND(I297*H297,2)</f>
        <v>0</v>
      </c>
      <c r="BL297" s="23" t="s">
        <v>231</v>
      </c>
      <c r="BM297" s="23" t="s">
        <v>683</v>
      </c>
    </row>
    <row r="298" spans="2:65" s="1" customFormat="1" ht="16.5" customHeight="1">
      <c r="B298" s="173"/>
      <c r="C298" s="199" t="s">
        <v>684</v>
      </c>
      <c r="D298" s="199" t="s">
        <v>250</v>
      </c>
      <c r="E298" s="200" t="s">
        <v>685</v>
      </c>
      <c r="F298" s="201" t="s">
        <v>686</v>
      </c>
      <c r="G298" s="202" t="s">
        <v>160</v>
      </c>
      <c r="H298" s="203">
        <v>350</v>
      </c>
      <c r="I298" s="204"/>
      <c r="J298" s="205">
        <f>ROUND(I298*H298,2)</f>
        <v>0</v>
      </c>
      <c r="K298" s="201" t="s">
        <v>5</v>
      </c>
      <c r="L298" s="206"/>
      <c r="M298" s="207" t="s">
        <v>5</v>
      </c>
      <c r="N298" s="208" t="s">
        <v>50</v>
      </c>
      <c r="O298" s="41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AR298" s="23" t="s">
        <v>311</v>
      </c>
      <c r="AT298" s="23" t="s">
        <v>250</v>
      </c>
      <c r="AU298" s="23" t="s">
        <v>88</v>
      </c>
      <c r="AY298" s="23" t="s">
        <v>155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23" t="s">
        <v>24</v>
      </c>
      <c r="BK298" s="185">
        <f>ROUND(I298*H298,2)</f>
        <v>0</v>
      </c>
      <c r="BL298" s="23" t="s">
        <v>231</v>
      </c>
      <c r="BM298" s="23" t="s">
        <v>687</v>
      </c>
    </row>
    <row r="299" spans="2:65" s="1" customFormat="1" ht="38.25" customHeight="1">
      <c r="B299" s="173"/>
      <c r="C299" s="174" t="s">
        <v>688</v>
      </c>
      <c r="D299" s="174" t="s">
        <v>157</v>
      </c>
      <c r="E299" s="175" t="s">
        <v>689</v>
      </c>
      <c r="F299" s="176" t="s">
        <v>690</v>
      </c>
      <c r="G299" s="177" t="s">
        <v>666</v>
      </c>
      <c r="H299" s="212"/>
      <c r="I299" s="179"/>
      <c r="J299" s="180">
        <f>ROUND(I299*H299,2)</f>
        <v>0</v>
      </c>
      <c r="K299" s="176" t="s">
        <v>161</v>
      </c>
      <c r="L299" s="40"/>
      <c r="M299" s="181" t="s">
        <v>5</v>
      </c>
      <c r="N299" s="182" t="s">
        <v>50</v>
      </c>
      <c r="O299" s="41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AR299" s="23" t="s">
        <v>231</v>
      </c>
      <c r="AT299" s="23" t="s">
        <v>157</v>
      </c>
      <c r="AU299" s="23" t="s">
        <v>88</v>
      </c>
      <c r="AY299" s="23" t="s">
        <v>155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23" t="s">
        <v>24</v>
      </c>
      <c r="BK299" s="185">
        <f>ROUND(I299*H299,2)</f>
        <v>0</v>
      </c>
      <c r="BL299" s="23" t="s">
        <v>231</v>
      </c>
      <c r="BM299" s="23" t="s">
        <v>691</v>
      </c>
    </row>
    <row r="300" spans="2:65" s="10" customFormat="1" ht="29.85" customHeight="1">
      <c r="B300" s="159"/>
      <c r="D300" s="170" t="s">
        <v>78</v>
      </c>
      <c r="E300" s="171" t="s">
        <v>692</v>
      </c>
      <c r="F300" s="171" t="s">
        <v>693</v>
      </c>
      <c r="I300" s="162"/>
      <c r="J300" s="172">
        <f>BK300</f>
        <v>0</v>
      </c>
      <c r="L300" s="159"/>
      <c r="M300" s="164"/>
      <c r="N300" s="165"/>
      <c r="O300" s="165"/>
      <c r="P300" s="166">
        <f>SUM(P301:P303)</f>
        <v>0</v>
      </c>
      <c r="Q300" s="165"/>
      <c r="R300" s="166">
        <f>SUM(R301:R303)</f>
        <v>5.5160000000000001E-3</v>
      </c>
      <c r="S300" s="165"/>
      <c r="T300" s="167">
        <f>SUM(T301:T303)</f>
        <v>0</v>
      </c>
      <c r="AR300" s="160" t="s">
        <v>88</v>
      </c>
      <c r="AT300" s="168" t="s">
        <v>78</v>
      </c>
      <c r="AU300" s="168" t="s">
        <v>24</v>
      </c>
      <c r="AY300" s="160" t="s">
        <v>155</v>
      </c>
      <c r="BK300" s="169">
        <f>SUM(BK301:BK303)</f>
        <v>0</v>
      </c>
    </row>
    <row r="301" spans="2:65" s="1" customFormat="1" ht="16.5" customHeight="1">
      <c r="B301" s="173"/>
      <c r="C301" s="174" t="s">
        <v>694</v>
      </c>
      <c r="D301" s="174" t="s">
        <v>157</v>
      </c>
      <c r="E301" s="175" t="s">
        <v>695</v>
      </c>
      <c r="F301" s="176" t="s">
        <v>696</v>
      </c>
      <c r="G301" s="177" t="s">
        <v>366</v>
      </c>
      <c r="H301" s="178">
        <v>2</v>
      </c>
      <c r="I301" s="179"/>
      <c r="J301" s="180">
        <f>ROUND(I301*H301,2)</f>
        <v>0</v>
      </c>
      <c r="K301" s="176" t="s">
        <v>161</v>
      </c>
      <c r="L301" s="40"/>
      <c r="M301" s="181" t="s">
        <v>5</v>
      </c>
      <c r="N301" s="182" t="s">
        <v>50</v>
      </c>
      <c r="O301" s="41"/>
      <c r="P301" s="183">
        <f>O301*H301</f>
        <v>0</v>
      </c>
      <c r="Q301" s="183">
        <v>1.7700000000000001E-3</v>
      </c>
      <c r="R301" s="183">
        <f>Q301*H301</f>
        <v>3.5400000000000002E-3</v>
      </c>
      <c r="S301" s="183">
        <v>0</v>
      </c>
      <c r="T301" s="184">
        <f>S301*H301</f>
        <v>0</v>
      </c>
      <c r="AR301" s="23" t="s">
        <v>231</v>
      </c>
      <c r="AT301" s="23" t="s">
        <v>157</v>
      </c>
      <c r="AU301" s="23" t="s">
        <v>88</v>
      </c>
      <c r="AY301" s="23" t="s">
        <v>155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23" t="s">
        <v>24</v>
      </c>
      <c r="BK301" s="185">
        <f>ROUND(I301*H301,2)</f>
        <v>0</v>
      </c>
      <c r="BL301" s="23" t="s">
        <v>231</v>
      </c>
      <c r="BM301" s="23" t="s">
        <v>697</v>
      </c>
    </row>
    <row r="302" spans="2:65" s="1" customFormat="1" ht="16.5" customHeight="1">
      <c r="B302" s="173"/>
      <c r="C302" s="174" t="s">
        <v>698</v>
      </c>
      <c r="D302" s="174" t="s">
        <v>157</v>
      </c>
      <c r="E302" s="175" t="s">
        <v>699</v>
      </c>
      <c r="F302" s="176" t="s">
        <v>700</v>
      </c>
      <c r="G302" s="177" t="s">
        <v>366</v>
      </c>
      <c r="H302" s="178">
        <v>3.8</v>
      </c>
      <c r="I302" s="179"/>
      <c r="J302" s="180">
        <f>ROUND(I302*H302,2)</f>
        <v>0</v>
      </c>
      <c r="K302" s="176" t="s">
        <v>161</v>
      </c>
      <c r="L302" s="40"/>
      <c r="M302" s="181" t="s">
        <v>5</v>
      </c>
      <c r="N302" s="182" t="s">
        <v>50</v>
      </c>
      <c r="O302" s="41"/>
      <c r="P302" s="183">
        <f>O302*H302</f>
        <v>0</v>
      </c>
      <c r="Q302" s="183">
        <v>5.1999999999999995E-4</v>
      </c>
      <c r="R302" s="183">
        <f>Q302*H302</f>
        <v>1.9759999999999999E-3</v>
      </c>
      <c r="S302" s="183">
        <v>0</v>
      </c>
      <c r="T302" s="184">
        <f>S302*H302</f>
        <v>0</v>
      </c>
      <c r="AR302" s="23" t="s">
        <v>231</v>
      </c>
      <c r="AT302" s="23" t="s">
        <v>157</v>
      </c>
      <c r="AU302" s="23" t="s">
        <v>88</v>
      </c>
      <c r="AY302" s="23" t="s">
        <v>155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23" t="s">
        <v>24</v>
      </c>
      <c r="BK302" s="185">
        <f>ROUND(I302*H302,2)</f>
        <v>0</v>
      </c>
      <c r="BL302" s="23" t="s">
        <v>231</v>
      </c>
      <c r="BM302" s="23" t="s">
        <v>701</v>
      </c>
    </row>
    <row r="303" spans="2:65" s="1" customFormat="1" ht="38.25" customHeight="1">
      <c r="B303" s="173"/>
      <c r="C303" s="174" t="s">
        <v>702</v>
      </c>
      <c r="D303" s="174" t="s">
        <v>157</v>
      </c>
      <c r="E303" s="175" t="s">
        <v>703</v>
      </c>
      <c r="F303" s="176" t="s">
        <v>704</v>
      </c>
      <c r="G303" s="177" t="s">
        <v>666</v>
      </c>
      <c r="H303" s="212"/>
      <c r="I303" s="179"/>
      <c r="J303" s="180">
        <f>ROUND(I303*H303,2)</f>
        <v>0</v>
      </c>
      <c r="K303" s="176" t="s">
        <v>161</v>
      </c>
      <c r="L303" s="40"/>
      <c r="M303" s="181" t="s">
        <v>5</v>
      </c>
      <c r="N303" s="182" t="s">
        <v>50</v>
      </c>
      <c r="O303" s="41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AR303" s="23" t="s">
        <v>231</v>
      </c>
      <c r="AT303" s="23" t="s">
        <v>157</v>
      </c>
      <c r="AU303" s="23" t="s">
        <v>88</v>
      </c>
      <c r="AY303" s="23" t="s">
        <v>155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23" t="s">
        <v>24</v>
      </c>
      <c r="BK303" s="185">
        <f>ROUND(I303*H303,2)</f>
        <v>0</v>
      </c>
      <c r="BL303" s="23" t="s">
        <v>231</v>
      </c>
      <c r="BM303" s="23" t="s">
        <v>705</v>
      </c>
    </row>
    <row r="304" spans="2:65" s="10" customFormat="1" ht="29.85" customHeight="1">
      <c r="B304" s="159"/>
      <c r="D304" s="170" t="s">
        <v>78</v>
      </c>
      <c r="E304" s="171" t="s">
        <v>706</v>
      </c>
      <c r="F304" s="171" t="s">
        <v>707</v>
      </c>
      <c r="I304" s="162"/>
      <c r="J304" s="172">
        <f>BK304</f>
        <v>0</v>
      </c>
      <c r="L304" s="159"/>
      <c r="M304" s="164"/>
      <c r="N304" s="165"/>
      <c r="O304" s="165"/>
      <c r="P304" s="166">
        <f>SUM(P305:P316)</f>
        <v>0</v>
      </c>
      <c r="Q304" s="165"/>
      <c r="R304" s="166">
        <f>SUM(R305:R316)</f>
        <v>0.15960700000000003</v>
      </c>
      <c r="S304" s="165"/>
      <c r="T304" s="167">
        <f>SUM(T305:T316)</f>
        <v>0</v>
      </c>
      <c r="AR304" s="160" t="s">
        <v>88</v>
      </c>
      <c r="AT304" s="168" t="s">
        <v>78</v>
      </c>
      <c r="AU304" s="168" t="s">
        <v>24</v>
      </c>
      <c r="AY304" s="160" t="s">
        <v>155</v>
      </c>
      <c r="BK304" s="169">
        <f>SUM(BK305:BK316)</f>
        <v>0</v>
      </c>
    </row>
    <row r="305" spans="2:65" s="1" customFormat="1" ht="25.5" customHeight="1">
      <c r="B305" s="173"/>
      <c r="C305" s="174" t="s">
        <v>708</v>
      </c>
      <c r="D305" s="174" t="s">
        <v>157</v>
      </c>
      <c r="E305" s="175" t="s">
        <v>709</v>
      </c>
      <c r="F305" s="176" t="s">
        <v>710</v>
      </c>
      <c r="G305" s="177" t="s">
        <v>366</v>
      </c>
      <c r="H305" s="178">
        <v>14.5</v>
      </c>
      <c r="I305" s="179"/>
      <c r="J305" s="180">
        <f t="shared" ref="J305:J316" si="10">ROUND(I305*H305,2)</f>
        <v>0</v>
      </c>
      <c r="K305" s="176" t="s">
        <v>161</v>
      </c>
      <c r="L305" s="40"/>
      <c r="M305" s="181" t="s">
        <v>5</v>
      </c>
      <c r="N305" s="182" t="s">
        <v>50</v>
      </c>
      <c r="O305" s="41"/>
      <c r="P305" s="183">
        <f t="shared" ref="P305:P316" si="11">O305*H305</f>
        <v>0</v>
      </c>
      <c r="Q305" s="183">
        <v>6.4000000000000003E-3</v>
      </c>
      <c r="R305" s="183">
        <f t="shared" ref="R305:R316" si="12">Q305*H305</f>
        <v>9.2800000000000007E-2</v>
      </c>
      <c r="S305" s="183">
        <v>0</v>
      </c>
      <c r="T305" s="184">
        <f t="shared" ref="T305:T316" si="13">S305*H305</f>
        <v>0</v>
      </c>
      <c r="AR305" s="23" t="s">
        <v>231</v>
      </c>
      <c r="AT305" s="23" t="s">
        <v>157</v>
      </c>
      <c r="AU305" s="23" t="s">
        <v>88</v>
      </c>
      <c r="AY305" s="23" t="s">
        <v>155</v>
      </c>
      <c r="BE305" s="185">
        <f t="shared" ref="BE305:BE316" si="14">IF(N305="základní",J305,0)</f>
        <v>0</v>
      </c>
      <c r="BF305" s="185">
        <f t="shared" ref="BF305:BF316" si="15">IF(N305="snížená",J305,0)</f>
        <v>0</v>
      </c>
      <c r="BG305" s="185">
        <f t="shared" ref="BG305:BG316" si="16">IF(N305="zákl. přenesená",J305,0)</f>
        <v>0</v>
      </c>
      <c r="BH305" s="185">
        <f t="shared" ref="BH305:BH316" si="17">IF(N305="sníž. přenesená",J305,0)</f>
        <v>0</v>
      </c>
      <c r="BI305" s="185">
        <f t="shared" ref="BI305:BI316" si="18">IF(N305="nulová",J305,0)</f>
        <v>0</v>
      </c>
      <c r="BJ305" s="23" t="s">
        <v>24</v>
      </c>
      <c r="BK305" s="185">
        <f t="shared" ref="BK305:BK316" si="19">ROUND(I305*H305,2)</f>
        <v>0</v>
      </c>
      <c r="BL305" s="23" t="s">
        <v>231</v>
      </c>
      <c r="BM305" s="23" t="s">
        <v>711</v>
      </c>
    </row>
    <row r="306" spans="2:65" s="1" customFormat="1" ht="25.5" customHeight="1">
      <c r="B306" s="173"/>
      <c r="C306" s="174" t="s">
        <v>712</v>
      </c>
      <c r="D306" s="174" t="s">
        <v>157</v>
      </c>
      <c r="E306" s="175" t="s">
        <v>713</v>
      </c>
      <c r="F306" s="176" t="s">
        <v>714</v>
      </c>
      <c r="G306" s="177" t="s">
        <v>366</v>
      </c>
      <c r="H306" s="178">
        <v>9.6</v>
      </c>
      <c r="I306" s="179"/>
      <c r="J306" s="180">
        <f t="shared" si="10"/>
        <v>0</v>
      </c>
      <c r="K306" s="176" t="s">
        <v>161</v>
      </c>
      <c r="L306" s="40"/>
      <c r="M306" s="181" t="s">
        <v>5</v>
      </c>
      <c r="N306" s="182" t="s">
        <v>50</v>
      </c>
      <c r="O306" s="41"/>
      <c r="P306" s="183">
        <f t="shared" si="11"/>
        <v>0</v>
      </c>
      <c r="Q306" s="183">
        <v>2.2000000000000001E-4</v>
      </c>
      <c r="R306" s="183">
        <f t="shared" si="12"/>
        <v>2.1120000000000002E-3</v>
      </c>
      <c r="S306" s="183">
        <v>0</v>
      </c>
      <c r="T306" s="184">
        <f t="shared" si="13"/>
        <v>0</v>
      </c>
      <c r="AR306" s="23" t="s">
        <v>231</v>
      </c>
      <c r="AT306" s="23" t="s">
        <v>157</v>
      </c>
      <c r="AU306" s="23" t="s">
        <v>88</v>
      </c>
      <c r="AY306" s="23" t="s">
        <v>155</v>
      </c>
      <c r="BE306" s="185">
        <f t="shared" si="14"/>
        <v>0</v>
      </c>
      <c r="BF306" s="185">
        <f t="shared" si="15"/>
        <v>0</v>
      </c>
      <c r="BG306" s="185">
        <f t="shared" si="16"/>
        <v>0</v>
      </c>
      <c r="BH306" s="185">
        <f t="shared" si="17"/>
        <v>0</v>
      </c>
      <c r="BI306" s="185">
        <f t="shared" si="18"/>
        <v>0</v>
      </c>
      <c r="BJ306" s="23" t="s">
        <v>24</v>
      </c>
      <c r="BK306" s="185">
        <f t="shared" si="19"/>
        <v>0</v>
      </c>
      <c r="BL306" s="23" t="s">
        <v>231</v>
      </c>
      <c r="BM306" s="23" t="s">
        <v>715</v>
      </c>
    </row>
    <row r="307" spans="2:65" s="1" customFormat="1" ht="25.5" customHeight="1">
      <c r="B307" s="173"/>
      <c r="C307" s="174" t="s">
        <v>716</v>
      </c>
      <c r="D307" s="174" t="s">
        <v>157</v>
      </c>
      <c r="E307" s="175" t="s">
        <v>717</v>
      </c>
      <c r="F307" s="176" t="s">
        <v>718</v>
      </c>
      <c r="G307" s="177" t="s">
        <v>719</v>
      </c>
      <c r="H307" s="178">
        <v>1</v>
      </c>
      <c r="I307" s="179"/>
      <c r="J307" s="180">
        <f t="shared" si="10"/>
        <v>0</v>
      </c>
      <c r="K307" s="176" t="s">
        <v>161</v>
      </c>
      <c r="L307" s="40"/>
      <c r="M307" s="181" t="s">
        <v>5</v>
      </c>
      <c r="N307" s="182" t="s">
        <v>50</v>
      </c>
      <c r="O307" s="41"/>
      <c r="P307" s="183">
        <f t="shared" si="11"/>
        <v>0</v>
      </c>
      <c r="Q307" s="183">
        <v>0</v>
      </c>
      <c r="R307" s="183">
        <f t="shared" si="12"/>
        <v>0</v>
      </c>
      <c r="S307" s="183">
        <v>0</v>
      </c>
      <c r="T307" s="184">
        <f t="shared" si="13"/>
        <v>0</v>
      </c>
      <c r="AR307" s="23" t="s">
        <v>231</v>
      </c>
      <c r="AT307" s="23" t="s">
        <v>157</v>
      </c>
      <c r="AU307" s="23" t="s">
        <v>88</v>
      </c>
      <c r="AY307" s="23" t="s">
        <v>155</v>
      </c>
      <c r="BE307" s="185">
        <f t="shared" si="14"/>
        <v>0</v>
      </c>
      <c r="BF307" s="185">
        <f t="shared" si="15"/>
        <v>0</v>
      </c>
      <c r="BG307" s="185">
        <f t="shared" si="16"/>
        <v>0</v>
      </c>
      <c r="BH307" s="185">
        <f t="shared" si="17"/>
        <v>0</v>
      </c>
      <c r="BI307" s="185">
        <f t="shared" si="18"/>
        <v>0</v>
      </c>
      <c r="BJ307" s="23" t="s">
        <v>24</v>
      </c>
      <c r="BK307" s="185">
        <f t="shared" si="19"/>
        <v>0</v>
      </c>
      <c r="BL307" s="23" t="s">
        <v>231</v>
      </c>
      <c r="BM307" s="23" t="s">
        <v>720</v>
      </c>
    </row>
    <row r="308" spans="2:65" s="1" customFormat="1" ht="25.5" customHeight="1">
      <c r="B308" s="173"/>
      <c r="C308" s="174" t="s">
        <v>721</v>
      </c>
      <c r="D308" s="174" t="s">
        <v>157</v>
      </c>
      <c r="E308" s="175" t="s">
        <v>722</v>
      </c>
      <c r="F308" s="176" t="s">
        <v>723</v>
      </c>
      <c r="G308" s="177" t="s">
        <v>719</v>
      </c>
      <c r="H308" s="178">
        <v>1</v>
      </c>
      <c r="I308" s="179"/>
      <c r="J308" s="180">
        <f t="shared" si="10"/>
        <v>0</v>
      </c>
      <c r="K308" s="176" t="s">
        <v>161</v>
      </c>
      <c r="L308" s="40"/>
      <c r="M308" s="181" t="s">
        <v>5</v>
      </c>
      <c r="N308" s="182" t="s">
        <v>50</v>
      </c>
      <c r="O308" s="41"/>
      <c r="P308" s="183">
        <f t="shared" si="11"/>
        <v>0</v>
      </c>
      <c r="Q308" s="183">
        <v>0</v>
      </c>
      <c r="R308" s="183">
        <f t="shared" si="12"/>
        <v>0</v>
      </c>
      <c r="S308" s="183">
        <v>0</v>
      </c>
      <c r="T308" s="184">
        <f t="shared" si="13"/>
        <v>0</v>
      </c>
      <c r="AR308" s="23" t="s">
        <v>231</v>
      </c>
      <c r="AT308" s="23" t="s">
        <v>157</v>
      </c>
      <c r="AU308" s="23" t="s">
        <v>88</v>
      </c>
      <c r="AY308" s="23" t="s">
        <v>155</v>
      </c>
      <c r="BE308" s="185">
        <f t="shared" si="14"/>
        <v>0</v>
      </c>
      <c r="BF308" s="185">
        <f t="shared" si="15"/>
        <v>0</v>
      </c>
      <c r="BG308" s="185">
        <f t="shared" si="16"/>
        <v>0</v>
      </c>
      <c r="BH308" s="185">
        <f t="shared" si="17"/>
        <v>0</v>
      </c>
      <c r="BI308" s="185">
        <f t="shared" si="18"/>
        <v>0</v>
      </c>
      <c r="BJ308" s="23" t="s">
        <v>24</v>
      </c>
      <c r="BK308" s="185">
        <f t="shared" si="19"/>
        <v>0</v>
      </c>
      <c r="BL308" s="23" t="s">
        <v>231</v>
      </c>
      <c r="BM308" s="23" t="s">
        <v>724</v>
      </c>
    </row>
    <row r="309" spans="2:65" s="1" customFormat="1" ht="16.5" customHeight="1">
      <c r="B309" s="173"/>
      <c r="C309" s="174" t="s">
        <v>725</v>
      </c>
      <c r="D309" s="174" t="s">
        <v>157</v>
      </c>
      <c r="E309" s="175" t="s">
        <v>726</v>
      </c>
      <c r="F309" s="176" t="s">
        <v>727</v>
      </c>
      <c r="G309" s="177" t="s">
        <v>366</v>
      </c>
      <c r="H309" s="178">
        <v>14.5</v>
      </c>
      <c r="I309" s="179"/>
      <c r="J309" s="180">
        <f t="shared" si="10"/>
        <v>0</v>
      </c>
      <c r="K309" s="176" t="s">
        <v>161</v>
      </c>
      <c r="L309" s="40"/>
      <c r="M309" s="181" t="s">
        <v>5</v>
      </c>
      <c r="N309" s="182" t="s">
        <v>50</v>
      </c>
      <c r="O309" s="41"/>
      <c r="P309" s="183">
        <f t="shared" si="11"/>
        <v>0</v>
      </c>
      <c r="Q309" s="183">
        <v>1.6000000000000001E-4</v>
      </c>
      <c r="R309" s="183">
        <f t="shared" si="12"/>
        <v>2.32E-3</v>
      </c>
      <c r="S309" s="183">
        <v>0</v>
      </c>
      <c r="T309" s="184">
        <f t="shared" si="13"/>
        <v>0</v>
      </c>
      <c r="AR309" s="23" t="s">
        <v>231</v>
      </c>
      <c r="AT309" s="23" t="s">
        <v>157</v>
      </c>
      <c r="AU309" s="23" t="s">
        <v>88</v>
      </c>
      <c r="AY309" s="23" t="s">
        <v>155</v>
      </c>
      <c r="BE309" s="185">
        <f t="shared" si="14"/>
        <v>0</v>
      </c>
      <c r="BF309" s="185">
        <f t="shared" si="15"/>
        <v>0</v>
      </c>
      <c r="BG309" s="185">
        <f t="shared" si="16"/>
        <v>0</v>
      </c>
      <c r="BH309" s="185">
        <f t="shared" si="17"/>
        <v>0</v>
      </c>
      <c r="BI309" s="185">
        <f t="shared" si="18"/>
        <v>0</v>
      </c>
      <c r="BJ309" s="23" t="s">
        <v>24</v>
      </c>
      <c r="BK309" s="185">
        <f t="shared" si="19"/>
        <v>0</v>
      </c>
      <c r="BL309" s="23" t="s">
        <v>231</v>
      </c>
      <c r="BM309" s="23" t="s">
        <v>728</v>
      </c>
    </row>
    <row r="310" spans="2:65" s="1" customFormat="1" ht="16.5" customHeight="1">
      <c r="B310" s="173"/>
      <c r="C310" s="174" t="s">
        <v>729</v>
      </c>
      <c r="D310" s="174" t="s">
        <v>157</v>
      </c>
      <c r="E310" s="175" t="s">
        <v>730</v>
      </c>
      <c r="F310" s="176" t="s">
        <v>731</v>
      </c>
      <c r="G310" s="177" t="s">
        <v>366</v>
      </c>
      <c r="H310" s="178">
        <v>6</v>
      </c>
      <c r="I310" s="179"/>
      <c r="J310" s="180">
        <f t="shared" si="10"/>
        <v>0</v>
      </c>
      <c r="K310" s="176" t="s">
        <v>161</v>
      </c>
      <c r="L310" s="40"/>
      <c r="M310" s="181" t="s">
        <v>5</v>
      </c>
      <c r="N310" s="182" t="s">
        <v>50</v>
      </c>
      <c r="O310" s="41"/>
      <c r="P310" s="183">
        <f t="shared" si="11"/>
        <v>0</v>
      </c>
      <c r="Q310" s="183">
        <v>4.2999999999999999E-4</v>
      </c>
      <c r="R310" s="183">
        <f t="shared" si="12"/>
        <v>2.5799999999999998E-3</v>
      </c>
      <c r="S310" s="183">
        <v>0</v>
      </c>
      <c r="T310" s="184">
        <f t="shared" si="13"/>
        <v>0</v>
      </c>
      <c r="AR310" s="23" t="s">
        <v>231</v>
      </c>
      <c r="AT310" s="23" t="s">
        <v>157</v>
      </c>
      <c r="AU310" s="23" t="s">
        <v>88</v>
      </c>
      <c r="AY310" s="23" t="s">
        <v>155</v>
      </c>
      <c r="BE310" s="185">
        <f t="shared" si="14"/>
        <v>0</v>
      </c>
      <c r="BF310" s="185">
        <f t="shared" si="15"/>
        <v>0</v>
      </c>
      <c r="BG310" s="185">
        <f t="shared" si="16"/>
        <v>0</v>
      </c>
      <c r="BH310" s="185">
        <f t="shared" si="17"/>
        <v>0</v>
      </c>
      <c r="BI310" s="185">
        <f t="shared" si="18"/>
        <v>0</v>
      </c>
      <c r="BJ310" s="23" t="s">
        <v>24</v>
      </c>
      <c r="BK310" s="185">
        <f t="shared" si="19"/>
        <v>0</v>
      </c>
      <c r="BL310" s="23" t="s">
        <v>231</v>
      </c>
      <c r="BM310" s="23" t="s">
        <v>732</v>
      </c>
    </row>
    <row r="311" spans="2:65" s="1" customFormat="1" ht="16.5" customHeight="1">
      <c r="B311" s="173"/>
      <c r="C311" s="174" t="s">
        <v>733</v>
      </c>
      <c r="D311" s="174" t="s">
        <v>157</v>
      </c>
      <c r="E311" s="175" t="s">
        <v>734</v>
      </c>
      <c r="F311" s="176" t="s">
        <v>735</v>
      </c>
      <c r="G311" s="177" t="s">
        <v>234</v>
      </c>
      <c r="H311" s="178">
        <v>1</v>
      </c>
      <c r="I311" s="179"/>
      <c r="J311" s="180">
        <f t="shared" si="10"/>
        <v>0</v>
      </c>
      <c r="K311" s="176" t="s">
        <v>161</v>
      </c>
      <c r="L311" s="40"/>
      <c r="M311" s="181" t="s">
        <v>5</v>
      </c>
      <c r="N311" s="182" t="s">
        <v>50</v>
      </c>
      <c r="O311" s="41"/>
      <c r="P311" s="183">
        <f t="shared" si="11"/>
        <v>0</v>
      </c>
      <c r="Q311" s="183">
        <v>0</v>
      </c>
      <c r="R311" s="183">
        <f t="shared" si="12"/>
        <v>0</v>
      </c>
      <c r="S311" s="183">
        <v>0</v>
      </c>
      <c r="T311" s="184">
        <f t="shared" si="13"/>
        <v>0</v>
      </c>
      <c r="AR311" s="23" t="s">
        <v>231</v>
      </c>
      <c r="AT311" s="23" t="s">
        <v>157</v>
      </c>
      <c r="AU311" s="23" t="s">
        <v>88</v>
      </c>
      <c r="AY311" s="23" t="s">
        <v>155</v>
      </c>
      <c r="BE311" s="185">
        <f t="shared" si="14"/>
        <v>0</v>
      </c>
      <c r="BF311" s="185">
        <f t="shared" si="15"/>
        <v>0</v>
      </c>
      <c r="BG311" s="185">
        <f t="shared" si="16"/>
        <v>0</v>
      </c>
      <c r="BH311" s="185">
        <f t="shared" si="17"/>
        <v>0</v>
      </c>
      <c r="BI311" s="185">
        <f t="shared" si="18"/>
        <v>0</v>
      </c>
      <c r="BJ311" s="23" t="s">
        <v>24</v>
      </c>
      <c r="BK311" s="185">
        <f t="shared" si="19"/>
        <v>0</v>
      </c>
      <c r="BL311" s="23" t="s">
        <v>231</v>
      </c>
      <c r="BM311" s="23" t="s">
        <v>736</v>
      </c>
    </row>
    <row r="312" spans="2:65" s="1" customFormat="1" ht="25.5" customHeight="1">
      <c r="B312" s="173"/>
      <c r="C312" s="174" t="s">
        <v>737</v>
      </c>
      <c r="D312" s="174" t="s">
        <v>157</v>
      </c>
      <c r="E312" s="175" t="s">
        <v>738</v>
      </c>
      <c r="F312" s="176" t="s">
        <v>739</v>
      </c>
      <c r="G312" s="177" t="s">
        <v>719</v>
      </c>
      <c r="H312" s="178">
        <v>2</v>
      </c>
      <c r="I312" s="179"/>
      <c r="J312" s="180">
        <f t="shared" si="10"/>
        <v>0</v>
      </c>
      <c r="K312" s="176" t="s">
        <v>161</v>
      </c>
      <c r="L312" s="40"/>
      <c r="M312" s="181" t="s">
        <v>5</v>
      </c>
      <c r="N312" s="182" t="s">
        <v>50</v>
      </c>
      <c r="O312" s="41"/>
      <c r="P312" s="183">
        <f t="shared" si="11"/>
        <v>0</v>
      </c>
      <c r="Q312" s="183">
        <v>2.852E-2</v>
      </c>
      <c r="R312" s="183">
        <f t="shared" si="12"/>
        <v>5.704E-2</v>
      </c>
      <c r="S312" s="183">
        <v>0</v>
      </c>
      <c r="T312" s="184">
        <f t="shared" si="13"/>
        <v>0</v>
      </c>
      <c r="AR312" s="23" t="s">
        <v>231</v>
      </c>
      <c r="AT312" s="23" t="s">
        <v>157</v>
      </c>
      <c r="AU312" s="23" t="s">
        <v>88</v>
      </c>
      <c r="AY312" s="23" t="s">
        <v>155</v>
      </c>
      <c r="BE312" s="185">
        <f t="shared" si="14"/>
        <v>0</v>
      </c>
      <c r="BF312" s="185">
        <f t="shared" si="15"/>
        <v>0</v>
      </c>
      <c r="BG312" s="185">
        <f t="shared" si="16"/>
        <v>0</v>
      </c>
      <c r="BH312" s="185">
        <f t="shared" si="17"/>
        <v>0</v>
      </c>
      <c r="BI312" s="185">
        <f t="shared" si="18"/>
        <v>0</v>
      </c>
      <c r="BJ312" s="23" t="s">
        <v>24</v>
      </c>
      <c r="BK312" s="185">
        <f t="shared" si="19"/>
        <v>0</v>
      </c>
      <c r="BL312" s="23" t="s">
        <v>231</v>
      </c>
      <c r="BM312" s="23" t="s">
        <v>740</v>
      </c>
    </row>
    <row r="313" spans="2:65" s="1" customFormat="1" ht="25.5" customHeight="1">
      <c r="B313" s="173"/>
      <c r="C313" s="174" t="s">
        <v>741</v>
      </c>
      <c r="D313" s="174" t="s">
        <v>157</v>
      </c>
      <c r="E313" s="175" t="s">
        <v>742</v>
      </c>
      <c r="F313" s="176" t="s">
        <v>743</v>
      </c>
      <c r="G313" s="177" t="s">
        <v>366</v>
      </c>
      <c r="H313" s="178">
        <v>14.5</v>
      </c>
      <c r="I313" s="179"/>
      <c r="J313" s="180">
        <f t="shared" si="10"/>
        <v>0</v>
      </c>
      <c r="K313" s="176" t="s">
        <v>161</v>
      </c>
      <c r="L313" s="40"/>
      <c r="M313" s="181" t="s">
        <v>5</v>
      </c>
      <c r="N313" s="182" t="s">
        <v>50</v>
      </c>
      <c r="O313" s="41"/>
      <c r="P313" s="183">
        <f t="shared" si="11"/>
        <v>0</v>
      </c>
      <c r="Q313" s="183">
        <v>1.9000000000000001E-4</v>
      </c>
      <c r="R313" s="183">
        <f t="shared" si="12"/>
        <v>2.7550000000000001E-3</v>
      </c>
      <c r="S313" s="183">
        <v>0</v>
      </c>
      <c r="T313" s="184">
        <f t="shared" si="13"/>
        <v>0</v>
      </c>
      <c r="AR313" s="23" t="s">
        <v>231</v>
      </c>
      <c r="AT313" s="23" t="s">
        <v>157</v>
      </c>
      <c r="AU313" s="23" t="s">
        <v>88</v>
      </c>
      <c r="AY313" s="23" t="s">
        <v>155</v>
      </c>
      <c r="BE313" s="185">
        <f t="shared" si="14"/>
        <v>0</v>
      </c>
      <c r="BF313" s="185">
        <f t="shared" si="15"/>
        <v>0</v>
      </c>
      <c r="BG313" s="185">
        <f t="shared" si="16"/>
        <v>0</v>
      </c>
      <c r="BH313" s="185">
        <f t="shared" si="17"/>
        <v>0</v>
      </c>
      <c r="BI313" s="185">
        <f t="shared" si="18"/>
        <v>0</v>
      </c>
      <c r="BJ313" s="23" t="s">
        <v>24</v>
      </c>
      <c r="BK313" s="185">
        <f t="shared" si="19"/>
        <v>0</v>
      </c>
      <c r="BL313" s="23" t="s">
        <v>231</v>
      </c>
      <c r="BM313" s="23" t="s">
        <v>744</v>
      </c>
    </row>
    <row r="314" spans="2:65" s="1" customFormat="1" ht="16.5" customHeight="1">
      <c r="B314" s="173"/>
      <c r="C314" s="174" t="s">
        <v>745</v>
      </c>
      <c r="D314" s="174" t="s">
        <v>157</v>
      </c>
      <c r="E314" s="175" t="s">
        <v>746</v>
      </c>
      <c r="F314" s="176" t="s">
        <v>747</v>
      </c>
      <c r="G314" s="177" t="s">
        <v>234</v>
      </c>
      <c r="H314" s="178">
        <v>1</v>
      </c>
      <c r="I314" s="179"/>
      <c r="J314" s="180">
        <f t="shared" si="10"/>
        <v>0</v>
      </c>
      <c r="K314" s="176" t="s">
        <v>5</v>
      </c>
      <c r="L314" s="40"/>
      <c r="M314" s="181" t="s">
        <v>5</v>
      </c>
      <c r="N314" s="182" t="s">
        <v>50</v>
      </c>
      <c r="O314" s="41"/>
      <c r="P314" s="183">
        <f t="shared" si="11"/>
        <v>0</v>
      </c>
      <c r="Q314" s="183">
        <v>0</v>
      </c>
      <c r="R314" s="183">
        <f t="shared" si="12"/>
        <v>0</v>
      </c>
      <c r="S314" s="183">
        <v>0</v>
      </c>
      <c r="T314" s="184">
        <f t="shared" si="13"/>
        <v>0</v>
      </c>
      <c r="AR314" s="23" t="s">
        <v>231</v>
      </c>
      <c r="AT314" s="23" t="s">
        <v>157</v>
      </c>
      <c r="AU314" s="23" t="s">
        <v>88</v>
      </c>
      <c r="AY314" s="23" t="s">
        <v>155</v>
      </c>
      <c r="BE314" s="185">
        <f t="shared" si="14"/>
        <v>0</v>
      </c>
      <c r="BF314" s="185">
        <f t="shared" si="15"/>
        <v>0</v>
      </c>
      <c r="BG314" s="185">
        <f t="shared" si="16"/>
        <v>0</v>
      </c>
      <c r="BH314" s="185">
        <f t="shared" si="17"/>
        <v>0</v>
      </c>
      <c r="BI314" s="185">
        <f t="shared" si="18"/>
        <v>0</v>
      </c>
      <c r="BJ314" s="23" t="s">
        <v>24</v>
      </c>
      <c r="BK314" s="185">
        <f t="shared" si="19"/>
        <v>0</v>
      </c>
      <c r="BL314" s="23" t="s">
        <v>231</v>
      </c>
      <c r="BM314" s="23" t="s">
        <v>748</v>
      </c>
    </row>
    <row r="315" spans="2:65" s="1" customFormat="1" ht="25.5" customHeight="1">
      <c r="B315" s="173"/>
      <c r="C315" s="174" t="s">
        <v>749</v>
      </c>
      <c r="D315" s="174" t="s">
        <v>157</v>
      </c>
      <c r="E315" s="175" t="s">
        <v>750</v>
      </c>
      <c r="F315" s="176" t="s">
        <v>751</v>
      </c>
      <c r="G315" s="177" t="s">
        <v>719</v>
      </c>
      <c r="H315" s="178">
        <v>1</v>
      </c>
      <c r="I315" s="179"/>
      <c r="J315" s="180">
        <f t="shared" si="10"/>
        <v>0</v>
      </c>
      <c r="K315" s="176" t="s">
        <v>5</v>
      </c>
      <c r="L315" s="40"/>
      <c r="M315" s="181" t="s">
        <v>5</v>
      </c>
      <c r="N315" s="182" t="s">
        <v>50</v>
      </c>
      <c r="O315" s="41"/>
      <c r="P315" s="183">
        <f t="shared" si="11"/>
        <v>0</v>
      </c>
      <c r="Q315" s="183">
        <v>0</v>
      </c>
      <c r="R315" s="183">
        <f t="shared" si="12"/>
        <v>0</v>
      </c>
      <c r="S315" s="183">
        <v>0</v>
      </c>
      <c r="T315" s="184">
        <f t="shared" si="13"/>
        <v>0</v>
      </c>
      <c r="AR315" s="23" t="s">
        <v>231</v>
      </c>
      <c r="AT315" s="23" t="s">
        <v>157</v>
      </c>
      <c r="AU315" s="23" t="s">
        <v>88</v>
      </c>
      <c r="AY315" s="23" t="s">
        <v>155</v>
      </c>
      <c r="BE315" s="185">
        <f t="shared" si="14"/>
        <v>0</v>
      </c>
      <c r="BF315" s="185">
        <f t="shared" si="15"/>
        <v>0</v>
      </c>
      <c r="BG315" s="185">
        <f t="shared" si="16"/>
        <v>0</v>
      </c>
      <c r="BH315" s="185">
        <f t="shared" si="17"/>
        <v>0</v>
      </c>
      <c r="BI315" s="185">
        <f t="shared" si="18"/>
        <v>0</v>
      </c>
      <c r="BJ315" s="23" t="s">
        <v>24</v>
      </c>
      <c r="BK315" s="185">
        <f t="shared" si="19"/>
        <v>0</v>
      </c>
      <c r="BL315" s="23" t="s">
        <v>231</v>
      </c>
      <c r="BM315" s="23" t="s">
        <v>752</v>
      </c>
    </row>
    <row r="316" spans="2:65" s="1" customFormat="1" ht="38.25" customHeight="1">
      <c r="B316" s="173"/>
      <c r="C316" s="174" t="s">
        <v>753</v>
      </c>
      <c r="D316" s="174" t="s">
        <v>157</v>
      </c>
      <c r="E316" s="175" t="s">
        <v>754</v>
      </c>
      <c r="F316" s="176" t="s">
        <v>755</v>
      </c>
      <c r="G316" s="177" t="s">
        <v>666</v>
      </c>
      <c r="H316" s="212"/>
      <c r="I316" s="179"/>
      <c r="J316" s="180">
        <f t="shared" si="10"/>
        <v>0</v>
      </c>
      <c r="K316" s="176" t="s">
        <v>161</v>
      </c>
      <c r="L316" s="40"/>
      <c r="M316" s="181" t="s">
        <v>5</v>
      </c>
      <c r="N316" s="182" t="s">
        <v>50</v>
      </c>
      <c r="O316" s="41"/>
      <c r="P316" s="183">
        <f t="shared" si="11"/>
        <v>0</v>
      </c>
      <c r="Q316" s="183">
        <v>0</v>
      </c>
      <c r="R316" s="183">
        <f t="shared" si="12"/>
        <v>0</v>
      </c>
      <c r="S316" s="183">
        <v>0</v>
      </c>
      <c r="T316" s="184">
        <f t="shared" si="13"/>
        <v>0</v>
      </c>
      <c r="AR316" s="23" t="s">
        <v>231</v>
      </c>
      <c r="AT316" s="23" t="s">
        <v>157</v>
      </c>
      <c r="AU316" s="23" t="s">
        <v>88</v>
      </c>
      <c r="AY316" s="23" t="s">
        <v>155</v>
      </c>
      <c r="BE316" s="185">
        <f t="shared" si="14"/>
        <v>0</v>
      </c>
      <c r="BF316" s="185">
        <f t="shared" si="15"/>
        <v>0</v>
      </c>
      <c r="BG316" s="185">
        <f t="shared" si="16"/>
        <v>0</v>
      </c>
      <c r="BH316" s="185">
        <f t="shared" si="17"/>
        <v>0</v>
      </c>
      <c r="BI316" s="185">
        <f t="shared" si="18"/>
        <v>0</v>
      </c>
      <c r="BJ316" s="23" t="s">
        <v>24</v>
      </c>
      <c r="BK316" s="185">
        <f t="shared" si="19"/>
        <v>0</v>
      </c>
      <c r="BL316" s="23" t="s">
        <v>231</v>
      </c>
      <c r="BM316" s="23" t="s">
        <v>756</v>
      </c>
    </row>
    <row r="317" spans="2:65" s="10" customFormat="1" ht="29.85" customHeight="1">
      <c r="B317" s="159"/>
      <c r="D317" s="170" t="s">
        <v>78</v>
      </c>
      <c r="E317" s="171" t="s">
        <v>757</v>
      </c>
      <c r="F317" s="171" t="s">
        <v>758</v>
      </c>
      <c r="I317" s="162"/>
      <c r="J317" s="172">
        <f>BK317</f>
        <v>0</v>
      </c>
      <c r="L317" s="159"/>
      <c r="M317" s="164"/>
      <c r="N317" s="165"/>
      <c r="O317" s="165"/>
      <c r="P317" s="166">
        <f>SUM(P318:P324)</f>
        <v>0</v>
      </c>
      <c r="Q317" s="165"/>
      <c r="R317" s="166">
        <f>SUM(R318:R324)</f>
        <v>4.9630000000000001E-2</v>
      </c>
      <c r="S317" s="165"/>
      <c r="T317" s="167">
        <f>SUM(T318:T324)</f>
        <v>0</v>
      </c>
      <c r="AR317" s="160" t="s">
        <v>88</v>
      </c>
      <c r="AT317" s="168" t="s">
        <v>78</v>
      </c>
      <c r="AU317" s="168" t="s">
        <v>24</v>
      </c>
      <c r="AY317" s="160" t="s">
        <v>155</v>
      </c>
      <c r="BK317" s="169">
        <f>SUM(BK318:BK324)</f>
        <v>0</v>
      </c>
    </row>
    <row r="318" spans="2:65" s="1" customFormat="1" ht="25.5" customHeight="1">
      <c r="B318" s="173"/>
      <c r="C318" s="174" t="s">
        <v>759</v>
      </c>
      <c r="D318" s="174" t="s">
        <v>157</v>
      </c>
      <c r="E318" s="175" t="s">
        <v>760</v>
      </c>
      <c r="F318" s="176" t="s">
        <v>761</v>
      </c>
      <c r="G318" s="177" t="s">
        <v>719</v>
      </c>
      <c r="H318" s="178">
        <v>1</v>
      </c>
      <c r="I318" s="179"/>
      <c r="J318" s="180">
        <f>ROUND(I318*H318,2)</f>
        <v>0</v>
      </c>
      <c r="K318" s="176" t="s">
        <v>161</v>
      </c>
      <c r="L318" s="40"/>
      <c r="M318" s="181" t="s">
        <v>5</v>
      </c>
      <c r="N318" s="182" t="s">
        <v>50</v>
      </c>
      <c r="O318" s="41"/>
      <c r="P318" s="183">
        <f>O318*H318</f>
        <v>0</v>
      </c>
      <c r="Q318" s="183">
        <v>6.45E-3</v>
      </c>
      <c r="R318" s="183">
        <f>Q318*H318</f>
        <v>6.45E-3</v>
      </c>
      <c r="S318" s="183">
        <v>0</v>
      </c>
      <c r="T318" s="184">
        <f>S318*H318</f>
        <v>0</v>
      </c>
      <c r="AR318" s="23" t="s">
        <v>231</v>
      </c>
      <c r="AT318" s="23" t="s">
        <v>157</v>
      </c>
      <c r="AU318" s="23" t="s">
        <v>88</v>
      </c>
      <c r="AY318" s="23" t="s">
        <v>155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23" t="s">
        <v>24</v>
      </c>
      <c r="BK318" s="185">
        <f>ROUND(I318*H318,2)</f>
        <v>0</v>
      </c>
      <c r="BL318" s="23" t="s">
        <v>231</v>
      </c>
      <c r="BM318" s="23" t="s">
        <v>762</v>
      </c>
    </row>
    <row r="319" spans="2:65" s="1" customFormat="1" ht="25.5" customHeight="1">
      <c r="B319" s="173"/>
      <c r="C319" s="174" t="s">
        <v>763</v>
      </c>
      <c r="D319" s="174" t="s">
        <v>157</v>
      </c>
      <c r="E319" s="175" t="s">
        <v>764</v>
      </c>
      <c r="F319" s="176" t="s">
        <v>765</v>
      </c>
      <c r="G319" s="177" t="s">
        <v>719</v>
      </c>
      <c r="H319" s="178">
        <v>1</v>
      </c>
      <c r="I319" s="179"/>
      <c r="J319" s="180">
        <f>ROUND(I319*H319,2)</f>
        <v>0</v>
      </c>
      <c r="K319" s="176" t="s">
        <v>161</v>
      </c>
      <c r="L319" s="40"/>
      <c r="M319" s="181" t="s">
        <v>5</v>
      </c>
      <c r="N319" s="182" t="s">
        <v>50</v>
      </c>
      <c r="O319" s="41"/>
      <c r="P319" s="183">
        <f>O319*H319</f>
        <v>0</v>
      </c>
      <c r="Q319" s="183">
        <v>2.4119999999999999E-2</v>
      </c>
      <c r="R319" s="183">
        <f>Q319*H319</f>
        <v>2.4119999999999999E-2</v>
      </c>
      <c r="S319" s="183">
        <v>0</v>
      </c>
      <c r="T319" s="184">
        <f>S319*H319</f>
        <v>0</v>
      </c>
      <c r="AR319" s="23" t="s">
        <v>231</v>
      </c>
      <c r="AT319" s="23" t="s">
        <v>157</v>
      </c>
      <c r="AU319" s="23" t="s">
        <v>88</v>
      </c>
      <c r="AY319" s="23" t="s">
        <v>155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23" t="s">
        <v>24</v>
      </c>
      <c r="BK319" s="185">
        <f>ROUND(I319*H319,2)</f>
        <v>0</v>
      </c>
      <c r="BL319" s="23" t="s">
        <v>231</v>
      </c>
      <c r="BM319" s="23" t="s">
        <v>766</v>
      </c>
    </row>
    <row r="320" spans="2:65" s="1" customFormat="1" ht="16.5" customHeight="1">
      <c r="B320" s="173"/>
      <c r="C320" s="174" t="s">
        <v>767</v>
      </c>
      <c r="D320" s="174" t="s">
        <v>157</v>
      </c>
      <c r="E320" s="175" t="s">
        <v>768</v>
      </c>
      <c r="F320" s="176" t="s">
        <v>769</v>
      </c>
      <c r="G320" s="177" t="s">
        <v>719</v>
      </c>
      <c r="H320" s="178">
        <v>1</v>
      </c>
      <c r="I320" s="179"/>
      <c r="J320" s="180">
        <f>ROUND(I320*H320,2)</f>
        <v>0</v>
      </c>
      <c r="K320" s="176" t="s">
        <v>5</v>
      </c>
      <c r="L320" s="40"/>
      <c r="M320" s="181" t="s">
        <v>5</v>
      </c>
      <c r="N320" s="182" t="s">
        <v>50</v>
      </c>
      <c r="O320" s="41"/>
      <c r="P320" s="183">
        <f>O320*H320</f>
        <v>0</v>
      </c>
      <c r="Q320" s="183">
        <v>0</v>
      </c>
      <c r="R320" s="183">
        <f>Q320*H320</f>
        <v>0</v>
      </c>
      <c r="S320" s="183">
        <v>0</v>
      </c>
      <c r="T320" s="184">
        <f>S320*H320</f>
        <v>0</v>
      </c>
      <c r="AR320" s="23" t="s">
        <v>231</v>
      </c>
      <c r="AT320" s="23" t="s">
        <v>157</v>
      </c>
      <c r="AU320" s="23" t="s">
        <v>88</v>
      </c>
      <c r="AY320" s="23" t="s">
        <v>155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23" t="s">
        <v>24</v>
      </c>
      <c r="BK320" s="185">
        <f>ROUND(I320*H320,2)</f>
        <v>0</v>
      </c>
      <c r="BL320" s="23" t="s">
        <v>231</v>
      </c>
      <c r="BM320" s="23" t="s">
        <v>770</v>
      </c>
    </row>
    <row r="321" spans="2:65" s="1" customFormat="1" ht="25.5" customHeight="1">
      <c r="B321" s="173"/>
      <c r="C321" s="174" t="s">
        <v>771</v>
      </c>
      <c r="D321" s="174" t="s">
        <v>157</v>
      </c>
      <c r="E321" s="175" t="s">
        <v>772</v>
      </c>
      <c r="F321" s="176" t="s">
        <v>773</v>
      </c>
      <c r="G321" s="177" t="s">
        <v>719</v>
      </c>
      <c r="H321" s="178">
        <v>1</v>
      </c>
      <c r="I321" s="179"/>
      <c r="J321" s="180">
        <f>ROUND(I321*H321,2)</f>
        <v>0</v>
      </c>
      <c r="K321" s="176" t="s">
        <v>161</v>
      </c>
      <c r="L321" s="40"/>
      <c r="M321" s="181" t="s">
        <v>5</v>
      </c>
      <c r="N321" s="182" t="s">
        <v>50</v>
      </c>
      <c r="O321" s="41"/>
      <c r="P321" s="183">
        <f>O321*H321</f>
        <v>0</v>
      </c>
      <c r="Q321" s="183">
        <v>1.7260000000000001E-2</v>
      </c>
      <c r="R321" s="183">
        <f>Q321*H321</f>
        <v>1.7260000000000001E-2</v>
      </c>
      <c r="S321" s="183">
        <v>0</v>
      </c>
      <c r="T321" s="184">
        <f>S321*H321</f>
        <v>0</v>
      </c>
      <c r="AR321" s="23" t="s">
        <v>231</v>
      </c>
      <c r="AT321" s="23" t="s">
        <v>157</v>
      </c>
      <c r="AU321" s="23" t="s">
        <v>88</v>
      </c>
      <c r="AY321" s="23" t="s">
        <v>155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23" t="s">
        <v>24</v>
      </c>
      <c r="BK321" s="185">
        <f>ROUND(I321*H321,2)</f>
        <v>0</v>
      </c>
      <c r="BL321" s="23" t="s">
        <v>231</v>
      </c>
      <c r="BM321" s="23" t="s">
        <v>774</v>
      </c>
    </row>
    <row r="322" spans="2:65" s="1" customFormat="1" ht="16.5" customHeight="1">
      <c r="B322" s="173"/>
      <c r="C322" s="199" t="s">
        <v>775</v>
      </c>
      <c r="D322" s="199" t="s">
        <v>250</v>
      </c>
      <c r="E322" s="200" t="s">
        <v>776</v>
      </c>
      <c r="F322" s="201" t="s">
        <v>777</v>
      </c>
      <c r="G322" s="202" t="s">
        <v>234</v>
      </c>
      <c r="H322" s="203">
        <v>1</v>
      </c>
      <c r="I322" s="204"/>
      <c r="J322" s="205">
        <f>ROUND(I322*H322,2)</f>
        <v>0</v>
      </c>
      <c r="K322" s="201" t="s">
        <v>161</v>
      </c>
      <c r="L322" s="206"/>
      <c r="M322" s="207" t="s">
        <v>5</v>
      </c>
      <c r="N322" s="208" t="s">
        <v>50</v>
      </c>
      <c r="O322" s="41"/>
      <c r="P322" s="183">
        <f>O322*H322</f>
        <v>0</v>
      </c>
      <c r="Q322" s="183">
        <v>1.8E-3</v>
      </c>
      <c r="R322" s="183">
        <f>Q322*H322</f>
        <v>1.8E-3</v>
      </c>
      <c r="S322" s="183">
        <v>0</v>
      </c>
      <c r="T322" s="184">
        <f>S322*H322</f>
        <v>0</v>
      </c>
      <c r="AR322" s="23" t="s">
        <v>311</v>
      </c>
      <c r="AT322" s="23" t="s">
        <v>250</v>
      </c>
      <c r="AU322" s="23" t="s">
        <v>88</v>
      </c>
      <c r="AY322" s="23" t="s">
        <v>155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23" t="s">
        <v>24</v>
      </c>
      <c r="BK322" s="185">
        <f>ROUND(I322*H322,2)</f>
        <v>0</v>
      </c>
      <c r="BL322" s="23" t="s">
        <v>231</v>
      </c>
      <c r="BM322" s="23" t="s">
        <v>778</v>
      </c>
    </row>
    <row r="323" spans="2:65" s="1" customFormat="1" ht="54">
      <c r="B323" s="40"/>
      <c r="D323" s="187" t="s">
        <v>307</v>
      </c>
      <c r="F323" s="213" t="s">
        <v>779</v>
      </c>
      <c r="I323" s="210"/>
      <c r="L323" s="40"/>
      <c r="M323" s="211"/>
      <c r="N323" s="41"/>
      <c r="O323" s="41"/>
      <c r="P323" s="41"/>
      <c r="Q323" s="41"/>
      <c r="R323" s="41"/>
      <c r="S323" s="41"/>
      <c r="T323" s="69"/>
      <c r="AT323" s="23" t="s">
        <v>307</v>
      </c>
      <c r="AU323" s="23" t="s">
        <v>88</v>
      </c>
    </row>
    <row r="324" spans="2:65" s="1" customFormat="1" ht="25.5" customHeight="1">
      <c r="B324" s="173"/>
      <c r="C324" s="174" t="s">
        <v>780</v>
      </c>
      <c r="D324" s="174" t="s">
        <v>157</v>
      </c>
      <c r="E324" s="175" t="s">
        <v>781</v>
      </c>
      <c r="F324" s="176" t="s">
        <v>782</v>
      </c>
      <c r="G324" s="177" t="s">
        <v>666</v>
      </c>
      <c r="H324" s="212"/>
      <c r="I324" s="179"/>
      <c r="J324" s="180">
        <f>ROUND(I324*H324,2)</f>
        <v>0</v>
      </c>
      <c r="K324" s="176" t="s">
        <v>161</v>
      </c>
      <c r="L324" s="40"/>
      <c r="M324" s="181" t="s">
        <v>5</v>
      </c>
      <c r="N324" s="182" t="s">
        <v>50</v>
      </c>
      <c r="O324" s="41"/>
      <c r="P324" s="183">
        <f>O324*H324</f>
        <v>0</v>
      </c>
      <c r="Q324" s="183">
        <v>0</v>
      </c>
      <c r="R324" s="183">
        <f>Q324*H324</f>
        <v>0</v>
      </c>
      <c r="S324" s="183">
        <v>0</v>
      </c>
      <c r="T324" s="184">
        <f>S324*H324</f>
        <v>0</v>
      </c>
      <c r="AR324" s="23" t="s">
        <v>231</v>
      </c>
      <c r="AT324" s="23" t="s">
        <v>157</v>
      </c>
      <c r="AU324" s="23" t="s">
        <v>88</v>
      </c>
      <c r="AY324" s="23" t="s">
        <v>155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23" t="s">
        <v>24</v>
      </c>
      <c r="BK324" s="185">
        <f>ROUND(I324*H324,2)</f>
        <v>0</v>
      </c>
      <c r="BL324" s="23" t="s">
        <v>231</v>
      </c>
      <c r="BM324" s="23" t="s">
        <v>783</v>
      </c>
    </row>
    <row r="325" spans="2:65" s="10" customFormat="1" ht="29.85" customHeight="1">
      <c r="B325" s="159"/>
      <c r="D325" s="170" t="s">
        <v>78</v>
      </c>
      <c r="E325" s="171" t="s">
        <v>784</v>
      </c>
      <c r="F325" s="171" t="s">
        <v>785</v>
      </c>
      <c r="I325" s="162"/>
      <c r="J325" s="172">
        <f>BK325</f>
        <v>0</v>
      </c>
      <c r="L325" s="159"/>
      <c r="M325" s="164"/>
      <c r="N325" s="165"/>
      <c r="O325" s="165"/>
      <c r="P325" s="166">
        <f>SUM(P326:P329)</f>
        <v>0</v>
      </c>
      <c r="Q325" s="165"/>
      <c r="R325" s="166">
        <f>SUM(R326:R329)</f>
        <v>3.5130000000000002E-2</v>
      </c>
      <c r="S325" s="165"/>
      <c r="T325" s="167">
        <f>SUM(T326:T329)</f>
        <v>0</v>
      </c>
      <c r="AR325" s="160" t="s">
        <v>88</v>
      </c>
      <c r="AT325" s="168" t="s">
        <v>78</v>
      </c>
      <c r="AU325" s="168" t="s">
        <v>24</v>
      </c>
      <c r="AY325" s="160" t="s">
        <v>155</v>
      </c>
      <c r="BK325" s="169">
        <f>SUM(BK326:BK329)</f>
        <v>0</v>
      </c>
    </row>
    <row r="326" spans="2:65" s="1" customFormat="1" ht="25.5" customHeight="1">
      <c r="B326" s="173"/>
      <c r="C326" s="174" t="s">
        <v>786</v>
      </c>
      <c r="D326" s="174" t="s">
        <v>157</v>
      </c>
      <c r="E326" s="175" t="s">
        <v>787</v>
      </c>
      <c r="F326" s="176" t="s">
        <v>788</v>
      </c>
      <c r="G326" s="177" t="s">
        <v>234</v>
      </c>
      <c r="H326" s="178">
        <v>1</v>
      </c>
      <c r="I326" s="179"/>
      <c r="J326" s="180">
        <f>ROUND(I326*H326,2)</f>
        <v>0</v>
      </c>
      <c r="K326" s="176" t="s">
        <v>161</v>
      </c>
      <c r="L326" s="40"/>
      <c r="M326" s="181" t="s">
        <v>5</v>
      </c>
      <c r="N326" s="182" t="s">
        <v>50</v>
      </c>
      <c r="O326" s="41"/>
      <c r="P326" s="183">
        <f>O326*H326</f>
        <v>0</v>
      </c>
      <c r="Q326" s="183">
        <v>1.6299999999999999E-3</v>
      </c>
      <c r="R326" s="183">
        <f>Q326*H326</f>
        <v>1.6299999999999999E-3</v>
      </c>
      <c r="S326" s="183">
        <v>0</v>
      </c>
      <c r="T326" s="184">
        <f>S326*H326</f>
        <v>0</v>
      </c>
      <c r="AR326" s="23" t="s">
        <v>231</v>
      </c>
      <c r="AT326" s="23" t="s">
        <v>157</v>
      </c>
      <c r="AU326" s="23" t="s">
        <v>88</v>
      </c>
      <c r="AY326" s="23" t="s">
        <v>155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23" t="s">
        <v>24</v>
      </c>
      <c r="BK326" s="185">
        <f>ROUND(I326*H326,2)</f>
        <v>0</v>
      </c>
      <c r="BL326" s="23" t="s">
        <v>231</v>
      </c>
      <c r="BM326" s="23" t="s">
        <v>789</v>
      </c>
    </row>
    <row r="327" spans="2:65" s="1" customFormat="1" ht="16.5" customHeight="1">
      <c r="B327" s="173"/>
      <c r="C327" s="174" t="s">
        <v>790</v>
      </c>
      <c r="D327" s="174" t="s">
        <v>157</v>
      </c>
      <c r="E327" s="175" t="s">
        <v>791</v>
      </c>
      <c r="F327" s="176" t="s">
        <v>792</v>
      </c>
      <c r="G327" s="177" t="s">
        <v>366</v>
      </c>
      <c r="H327" s="178">
        <v>50</v>
      </c>
      <c r="I327" s="179"/>
      <c r="J327" s="180">
        <f>ROUND(I327*H327,2)</f>
        <v>0</v>
      </c>
      <c r="K327" s="176" t="s">
        <v>161</v>
      </c>
      <c r="L327" s="40"/>
      <c r="M327" s="181" t="s">
        <v>5</v>
      </c>
      <c r="N327" s="182" t="s">
        <v>50</v>
      </c>
      <c r="O327" s="41"/>
      <c r="P327" s="183">
        <f>O327*H327</f>
        <v>0</v>
      </c>
      <c r="Q327" s="183">
        <v>6.7000000000000002E-4</v>
      </c>
      <c r="R327" s="183">
        <f>Q327*H327</f>
        <v>3.3500000000000002E-2</v>
      </c>
      <c r="S327" s="183">
        <v>0</v>
      </c>
      <c r="T327" s="184">
        <f>S327*H327</f>
        <v>0</v>
      </c>
      <c r="AR327" s="23" t="s">
        <v>231</v>
      </c>
      <c r="AT327" s="23" t="s">
        <v>157</v>
      </c>
      <c r="AU327" s="23" t="s">
        <v>88</v>
      </c>
      <c r="AY327" s="23" t="s">
        <v>155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23" t="s">
        <v>24</v>
      </c>
      <c r="BK327" s="185">
        <f>ROUND(I327*H327,2)</f>
        <v>0</v>
      </c>
      <c r="BL327" s="23" t="s">
        <v>231</v>
      </c>
      <c r="BM327" s="23" t="s">
        <v>793</v>
      </c>
    </row>
    <row r="328" spans="2:65" s="1" customFormat="1" ht="16.5" customHeight="1">
      <c r="B328" s="173"/>
      <c r="C328" s="174" t="s">
        <v>794</v>
      </c>
      <c r="D328" s="174" t="s">
        <v>157</v>
      </c>
      <c r="E328" s="175" t="s">
        <v>795</v>
      </c>
      <c r="F328" s="176" t="s">
        <v>796</v>
      </c>
      <c r="G328" s="177" t="s">
        <v>366</v>
      </c>
      <c r="H328" s="178">
        <v>50</v>
      </c>
      <c r="I328" s="179"/>
      <c r="J328" s="180">
        <f>ROUND(I328*H328,2)</f>
        <v>0</v>
      </c>
      <c r="K328" s="176" t="s">
        <v>161</v>
      </c>
      <c r="L328" s="40"/>
      <c r="M328" s="181" t="s">
        <v>5</v>
      </c>
      <c r="N328" s="182" t="s">
        <v>50</v>
      </c>
      <c r="O328" s="41"/>
      <c r="P328" s="183">
        <f>O328*H328</f>
        <v>0</v>
      </c>
      <c r="Q328" s="183">
        <v>0</v>
      </c>
      <c r="R328" s="183">
        <f>Q328*H328</f>
        <v>0</v>
      </c>
      <c r="S328" s="183">
        <v>0</v>
      </c>
      <c r="T328" s="184">
        <f>S328*H328</f>
        <v>0</v>
      </c>
      <c r="AR328" s="23" t="s">
        <v>231</v>
      </c>
      <c r="AT328" s="23" t="s">
        <v>157</v>
      </c>
      <c r="AU328" s="23" t="s">
        <v>88</v>
      </c>
      <c r="AY328" s="23" t="s">
        <v>155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23" t="s">
        <v>24</v>
      </c>
      <c r="BK328" s="185">
        <f>ROUND(I328*H328,2)</f>
        <v>0</v>
      </c>
      <c r="BL328" s="23" t="s">
        <v>231</v>
      </c>
      <c r="BM328" s="23" t="s">
        <v>797</v>
      </c>
    </row>
    <row r="329" spans="2:65" s="1" customFormat="1" ht="38.25" customHeight="1">
      <c r="B329" s="173"/>
      <c r="C329" s="174" t="s">
        <v>798</v>
      </c>
      <c r="D329" s="174" t="s">
        <v>157</v>
      </c>
      <c r="E329" s="175" t="s">
        <v>799</v>
      </c>
      <c r="F329" s="176" t="s">
        <v>800</v>
      </c>
      <c r="G329" s="177" t="s">
        <v>666</v>
      </c>
      <c r="H329" s="212"/>
      <c r="I329" s="179"/>
      <c r="J329" s="180">
        <f>ROUND(I329*H329,2)</f>
        <v>0</v>
      </c>
      <c r="K329" s="176" t="s">
        <v>161</v>
      </c>
      <c r="L329" s="40"/>
      <c r="M329" s="181" t="s">
        <v>5</v>
      </c>
      <c r="N329" s="182" t="s">
        <v>50</v>
      </c>
      <c r="O329" s="41"/>
      <c r="P329" s="183">
        <f>O329*H329</f>
        <v>0</v>
      </c>
      <c r="Q329" s="183">
        <v>0</v>
      </c>
      <c r="R329" s="183">
        <f>Q329*H329</f>
        <v>0</v>
      </c>
      <c r="S329" s="183">
        <v>0</v>
      </c>
      <c r="T329" s="184">
        <f>S329*H329</f>
        <v>0</v>
      </c>
      <c r="AR329" s="23" t="s">
        <v>231</v>
      </c>
      <c r="AT329" s="23" t="s">
        <v>157</v>
      </c>
      <c r="AU329" s="23" t="s">
        <v>88</v>
      </c>
      <c r="AY329" s="23" t="s">
        <v>155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23" t="s">
        <v>24</v>
      </c>
      <c r="BK329" s="185">
        <f>ROUND(I329*H329,2)</f>
        <v>0</v>
      </c>
      <c r="BL329" s="23" t="s">
        <v>231</v>
      </c>
      <c r="BM329" s="23" t="s">
        <v>801</v>
      </c>
    </row>
    <row r="330" spans="2:65" s="10" customFormat="1" ht="29.85" customHeight="1">
      <c r="B330" s="159"/>
      <c r="D330" s="170" t="s">
        <v>78</v>
      </c>
      <c r="E330" s="171" t="s">
        <v>802</v>
      </c>
      <c r="F330" s="171" t="s">
        <v>803</v>
      </c>
      <c r="I330" s="162"/>
      <c r="J330" s="172">
        <f>BK330</f>
        <v>0</v>
      </c>
      <c r="L330" s="159"/>
      <c r="M330" s="164"/>
      <c r="N330" s="165"/>
      <c r="O330" s="165"/>
      <c r="P330" s="166">
        <f>SUM(P331:P332)</f>
        <v>0</v>
      </c>
      <c r="Q330" s="165"/>
      <c r="R330" s="166">
        <f>SUM(R331:R332)</f>
        <v>5.8680000000000003E-2</v>
      </c>
      <c r="S330" s="165"/>
      <c r="T330" s="167">
        <f>SUM(T331:T332)</f>
        <v>0</v>
      </c>
      <c r="AR330" s="160" t="s">
        <v>88</v>
      </c>
      <c r="AT330" s="168" t="s">
        <v>78</v>
      </c>
      <c r="AU330" s="168" t="s">
        <v>24</v>
      </c>
      <c r="AY330" s="160" t="s">
        <v>155</v>
      </c>
      <c r="BK330" s="169">
        <f>SUM(BK331:BK332)</f>
        <v>0</v>
      </c>
    </row>
    <row r="331" spans="2:65" s="1" customFormat="1" ht="25.5" customHeight="1">
      <c r="B331" s="173"/>
      <c r="C331" s="174" t="s">
        <v>804</v>
      </c>
      <c r="D331" s="174" t="s">
        <v>157</v>
      </c>
      <c r="E331" s="175" t="s">
        <v>805</v>
      </c>
      <c r="F331" s="176" t="s">
        <v>806</v>
      </c>
      <c r="G331" s="177" t="s">
        <v>234</v>
      </c>
      <c r="H331" s="178">
        <v>3</v>
      </c>
      <c r="I331" s="179"/>
      <c r="J331" s="180">
        <f>ROUND(I331*H331,2)</f>
        <v>0</v>
      </c>
      <c r="K331" s="176" t="s">
        <v>161</v>
      </c>
      <c r="L331" s="40"/>
      <c r="M331" s="181" t="s">
        <v>5</v>
      </c>
      <c r="N331" s="182" t="s">
        <v>50</v>
      </c>
      <c r="O331" s="41"/>
      <c r="P331" s="183">
        <f>O331*H331</f>
        <v>0</v>
      </c>
      <c r="Q331" s="183">
        <v>1.9560000000000001E-2</v>
      </c>
      <c r="R331" s="183">
        <f>Q331*H331</f>
        <v>5.8680000000000003E-2</v>
      </c>
      <c r="S331" s="183">
        <v>0</v>
      </c>
      <c r="T331" s="184">
        <f>S331*H331</f>
        <v>0</v>
      </c>
      <c r="AR331" s="23" t="s">
        <v>231</v>
      </c>
      <c r="AT331" s="23" t="s">
        <v>157</v>
      </c>
      <c r="AU331" s="23" t="s">
        <v>88</v>
      </c>
      <c r="AY331" s="23" t="s">
        <v>155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23" t="s">
        <v>24</v>
      </c>
      <c r="BK331" s="185">
        <f>ROUND(I331*H331,2)</f>
        <v>0</v>
      </c>
      <c r="BL331" s="23" t="s">
        <v>231</v>
      </c>
      <c r="BM331" s="23" t="s">
        <v>807</v>
      </c>
    </row>
    <row r="332" spans="2:65" s="1" customFormat="1" ht="38.25" customHeight="1">
      <c r="B332" s="173"/>
      <c r="C332" s="174" t="s">
        <v>808</v>
      </c>
      <c r="D332" s="174" t="s">
        <v>157</v>
      </c>
      <c r="E332" s="175" t="s">
        <v>809</v>
      </c>
      <c r="F332" s="176" t="s">
        <v>810</v>
      </c>
      <c r="G332" s="177" t="s">
        <v>666</v>
      </c>
      <c r="H332" s="212"/>
      <c r="I332" s="179"/>
      <c r="J332" s="180">
        <f>ROUND(I332*H332,2)</f>
        <v>0</v>
      </c>
      <c r="K332" s="176" t="s">
        <v>161</v>
      </c>
      <c r="L332" s="40"/>
      <c r="M332" s="181" t="s">
        <v>5</v>
      </c>
      <c r="N332" s="182" t="s">
        <v>50</v>
      </c>
      <c r="O332" s="41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AR332" s="23" t="s">
        <v>231</v>
      </c>
      <c r="AT332" s="23" t="s">
        <v>157</v>
      </c>
      <c r="AU332" s="23" t="s">
        <v>88</v>
      </c>
      <c r="AY332" s="23" t="s">
        <v>155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23" t="s">
        <v>24</v>
      </c>
      <c r="BK332" s="185">
        <f>ROUND(I332*H332,2)</f>
        <v>0</v>
      </c>
      <c r="BL332" s="23" t="s">
        <v>231</v>
      </c>
      <c r="BM332" s="23" t="s">
        <v>811</v>
      </c>
    </row>
    <row r="333" spans="2:65" s="10" customFormat="1" ht="29.85" customHeight="1">
      <c r="B333" s="159"/>
      <c r="D333" s="170" t="s">
        <v>78</v>
      </c>
      <c r="E333" s="171" t="s">
        <v>812</v>
      </c>
      <c r="F333" s="171" t="s">
        <v>813</v>
      </c>
      <c r="I333" s="162"/>
      <c r="J333" s="172">
        <f>BK333</f>
        <v>0</v>
      </c>
      <c r="L333" s="159"/>
      <c r="M333" s="164"/>
      <c r="N333" s="165"/>
      <c r="O333" s="165"/>
      <c r="P333" s="166">
        <f>P334</f>
        <v>0</v>
      </c>
      <c r="Q333" s="165"/>
      <c r="R333" s="166">
        <f>R334</f>
        <v>0</v>
      </c>
      <c r="S333" s="165"/>
      <c r="T333" s="167">
        <f>T334</f>
        <v>0</v>
      </c>
      <c r="AR333" s="160" t="s">
        <v>88</v>
      </c>
      <c r="AT333" s="168" t="s">
        <v>78</v>
      </c>
      <c r="AU333" s="168" t="s">
        <v>24</v>
      </c>
      <c r="AY333" s="160" t="s">
        <v>155</v>
      </c>
      <c r="BK333" s="169">
        <f>BK334</f>
        <v>0</v>
      </c>
    </row>
    <row r="334" spans="2:65" s="1" customFormat="1" ht="25.5" customHeight="1">
      <c r="B334" s="173"/>
      <c r="C334" s="174" t="s">
        <v>814</v>
      </c>
      <c r="D334" s="174" t="s">
        <v>157</v>
      </c>
      <c r="E334" s="175" t="s">
        <v>815</v>
      </c>
      <c r="F334" s="176" t="s">
        <v>816</v>
      </c>
      <c r="G334" s="177" t="s">
        <v>719</v>
      </c>
      <c r="H334" s="178">
        <v>1</v>
      </c>
      <c r="I334" s="179"/>
      <c r="J334" s="180">
        <f>ROUND(I334*H334,2)</f>
        <v>0</v>
      </c>
      <c r="K334" s="176" t="s">
        <v>5</v>
      </c>
      <c r="L334" s="40"/>
      <c r="M334" s="181" t="s">
        <v>5</v>
      </c>
      <c r="N334" s="182" t="s">
        <v>50</v>
      </c>
      <c r="O334" s="41"/>
      <c r="P334" s="183">
        <f>O334*H334</f>
        <v>0</v>
      </c>
      <c r="Q334" s="183">
        <v>0</v>
      </c>
      <c r="R334" s="183">
        <f>Q334*H334</f>
        <v>0</v>
      </c>
      <c r="S334" s="183">
        <v>0</v>
      </c>
      <c r="T334" s="184">
        <f>S334*H334</f>
        <v>0</v>
      </c>
      <c r="AR334" s="23" t="s">
        <v>231</v>
      </c>
      <c r="AT334" s="23" t="s">
        <v>157</v>
      </c>
      <c r="AU334" s="23" t="s">
        <v>88</v>
      </c>
      <c r="AY334" s="23" t="s">
        <v>155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23" t="s">
        <v>24</v>
      </c>
      <c r="BK334" s="185">
        <f>ROUND(I334*H334,2)</f>
        <v>0</v>
      </c>
      <c r="BL334" s="23" t="s">
        <v>231</v>
      </c>
      <c r="BM334" s="23" t="s">
        <v>817</v>
      </c>
    </row>
    <row r="335" spans="2:65" s="10" customFormat="1" ht="29.85" customHeight="1">
      <c r="B335" s="159"/>
      <c r="D335" s="170" t="s">
        <v>78</v>
      </c>
      <c r="E335" s="171" t="s">
        <v>818</v>
      </c>
      <c r="F335" s="171" t="s">
        <v>819</v>
      </c>
      <c r="I335" s="162"/>
      <c r="J335" s="172">
        <f>BK335</f>
        <v>0</v>
      </c>
      <c r="L335" s="159"/>
      <c r="M335" s="164"/>
      <c r="N335" s="165"/>
      <c r="O335" s="165"/>
      <c r="P335" s="166">
        <f>SUM(P336:P344)</f>
        <v>0</v>
      </c>
      <c r="Q335" s="165"/>
      <c r="R335" s="166">
        <f>SUM(R336:R344)</f>
        <v>3.2799999999999996E-2</v>
      </c>
      <c r="S335" s="165"/>
      <c r="T335" s="167">
        <f>SUM(T336:T344)</f>
        <v>0</v>
      </c>
      <c r="AR335" s="160" t="s">
        <v>88</v>
      </c>
      <c r="AT335" s="168" t="s">
        <v>78</v>
      </c>
      <c r="AU335" s="168" t="s">
        <v>24</v>
      </c>
      <c r="AY335" s="160" t="s">
        <v>155</v>
      </c>
      <c r="BK335" s="169">
        <f>SUM(BK336:BK344)</f>
        <v>0</v>
      </c>
    </row>
    <row r="336" spans="2:65" s="1" customFormat="1" ht="25.5" customHeight="1">
      <c r="B336" s="173"/>
      <c r="C336" s="174" t="s">
        <v>820</v>
      </c>
      <c r="D336" s="174" t="s">
        <v>157</v>
      </c>
      <c r="E336" s="175" t="s">
        <v>821</v>
      </c>
      <c r="F336" s="176" t="s">
        <v>822</v>
      </c>
      <c r="G336" s="177" t="s">
        <v>234</v>
      </c>
      <c r="H336" s="178">
        <v>2</v>
      </c>
      <c r="I336" s="179"/>
      <c r="J336" s="180">
        <f>ROUND(I336*H336,2)</f>
        <v>0</v>
      </c>
      <c r="K336" s="176" t="s">
        <v>161</v>
      </c>
      <c r="L336" s="40"/>
      <c r="M336" s="181" t="s">
        <v>5</v>
      </c>
      <c r="N336" s="182" t="s">
        <v>50</v>
      </c>
      <c r="O336" s="41"/>
      <c r="P336" s="183">
        <f>O336*H336</f>
        <v>0</v>
      </c>
      <c r="Q336" s="183">
        <v>0</v>
      </c>
      <c r="R336" s="183">
        <f>Q336*H336</f>
        <v>0</v>
      </c>
      <c r="S336" s="183">
        <v>0</v>
      </c>
      <c r="T336" s="184">
        <f>S336*H336</f>
        <v>0</v>
      </c>
      <c r="AR336" s="23" t="s">
        <v>231</v>
      </c>
      <c r="AT336" s="23" t="s">
        <v>157</v>
      </c>
      <c r="AU336" s="23" t="s">
        <v>88</v>
      </c>
      <c r="AY336" s="23" t="s">
        <v>155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23" t="s">
        <v>24</v>
      </c>
      <c r="BK336" s="185">
        <f>ROUND(I336*H336,2)</f>
        <v>0</v>
      </c>
      <c r="BL336" s="23" t="s">
        <v>231</v>
      </c>
      <c r="BM336" s="23" t="s">
        <v>823</v>
      </c>
    </row>
    <row r="337" spans="2:65" s="1" customFormat="1" ht="25.5" customHeight="1">
      <c r="B337" s="173"/>
      <c r="C337" s="199" t="s">
        <v>824</v>
      </c>
      <c r="D337" s="199" t="s">
        <v>250</v>
      </c>
      <c r="E337" s="200" t="s">
        <v>825</v>
      </c>
      <c r="F337" s="201" t="s">
        <v>826</v>
      </c>
      <c r="G337" s="202" t="s">
        <v>234</v>
      </c>
      <c r="H337" s="203">
        <v>2</v>
      </c>
      <c r="I337" s="204"/>
      <c r="J337" s="205">
        <f>ROUND(I337*H337,2)</f>
        <v>0</v>
      </c>
      <c r="K337" s="201" t="s">
        <v>161</v>
      </c>
      <c r="L337" s="206"/>
      <c r="M337" s="207" t="s">
        <v>5</v>
      </c>
      <c r="N337" s="208" t="s">
        <v>50</v>
      </c>
      <c r="O337" s="41"/>
      <c r="P337" s="183">
        <f>O337*H337</f>
        <v>0</v>
      </c>
      <c r="Q337" s="183">
        <v>4.0000000000000002E-4</v>
      </c>
      <c r="R337" s="183">
        <f>Q337*H337</f>
        <v>8.0000000000000004E-4</v>
      </c>
      <c r="S337" s="183">
        <v>0</v>
      </c>
      <c r="T337" s="184">
        <f>S337*H337</f>
        <v>0</v>
      </c>
      <c r="AR337" s="23" t="s">
        <v>311</v>
      </c>
      <c r="AT337" s="23" t="s">
        <v>250</v>
      </c>
      <c r="AU337" s="23" t="s">
        <v>88</v>
      </c>
      <c r="AY337" s="23" t="s">
        <v>155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23" t="s">
        <v>24</v>
      </c>
      <c r="BK337" s="185">
        <f>ROUND(I337*H337,2)</f>
        <v>0</v>
      </c>
      <c r="BL337" s="23" t="s">
        <v>231</v>
      </c>
      <c r="BM337" s="23" t="s">
        <v>827</v>
      </c>
    </row>
    <row r="338" spans="2:65" s="1" customFormat="1" ht="27">
      <c r="B338" s="40"/>
      <c r="D338" s="187" t="s">
        <v>307</v>
      </c>
      <c r="F338" s="213" t="s">
        <v>828</v>
      </c>
      <c r="I338" s="210"/>
      <c r="L338" s="40"/>
      <c r="M338" s="211"/>
      <c r="N338" s="41"/>
      <c r="O338" s="41"/>
      <c r="P338" s="41"/>
      <c r="Q338" s="41"/>
      <c r="R338" s="41"/>
      <c r="S338" s="41"/>
      <c r="T338" s="69"/>
      <c r="AT338" s="23" t="s">
        <v>307</v>
      </c>
      <c r="AU338" s="23" t="s">
        <v>88</v>
      </c>
    </row>
    <row r="339" spans="2:65" s="1" customFormat="1" ht="25.5" customHeight="1">
      <c r="B339" s="173"/>
      <c r="C339" s="174" t="s">
        <v>829</v>
      </c>
      <c r="D339" s="174" t="s">
        <v>157</v>
      </c>
      <c r="E339" s="175" t="s">
        <v>830</v>
      </c>
      <c r="F339" s="176" t="s">
        <v>831</v>
      </c>
      <c r="G339" s="177" t="s">
        <v>366</v>
      </c>
      <c r="H339" s="178">
        <v>16</v>
      </c>
      <c r="I339" s="179"/>
      <c r="J339" s="180">
        <f t="shared" ref="J339:J344" si="20">ROUND(I339*H339,2)</f>
        <v>0</v>
      </c>
      <c r="K339" s="176" t="s">
        <v>161</v>
      </c>
      <c r="L339" s="40"/>
      <c r="M339" s="181" t="s">
        <v>5</v>
      </c>
      <c r="N339" s="182" t="s">
        <v>50</v>
      </c>
      <c r="O339" s="41"/>
      <c r="P339" s="183">
        <f t="shared" ref="P339:P344" si="21">O339*H339</f>
        <v>0</v>
      </c>
      <c r="Q339" s="183">
        <v>0</v>
      </c>
      <c r="R339" s="183">
        <f t="shared" ref="R339:R344" si="22">Q339*H339</f>
        <v>0</v>
      </c>
      <c r="S339" s="183">
        <v>0</v>
      </c>
      <c r="T339" s="184">
        <f t="shared" ref="T339:T344" si="23">S339*H339</f>
        <v>0</v>
      </c>
      <c r="AR339" s="23" t="s">
        <v>231</v>
      </c>
      <c r="AT339" s="23" t="s">
        <v>157</v>
      </c>
      <c r="AU339" s="23" t="s">
        <v>88</v>
      </c>
      <c r="AY339" s="23" t="s">
        <v>155</v>
      </c>
      <c r="BE339" s="185">
        <f t="shared" ref="BE339:BE344" si="24">IF(N339="základní",J339,0)</f>
        <v>0</v>
      </c>
      <c r="BF339" s="185">
        <f t="shared" ref="BF339:BF344" si="25">IF(N339="snížená",J339,0)</f>
        <v>0</v>
      </c>
      <c r="BG339" s="185">
        <f t="shared" ref="BG339:BG344" si="26">IF(N339="zákl. přenesená",J339,0)</f>
        <v>0</v>
      </c>
      <c r="BH339" s="185">
        <f t="shared" ref="BH339:BH344" si="27">IF(N339="sníž. přenesená",J339,0)</f>
        <v>0</v>
      </c>
      <c r="BI339" s="185">
        <f t="shared" ref="BI339:BI344" si="28">IF(N339="nulová",J339,0)</f>
        <v>0</v>
      </c>
      <c r="BJ339" s="23" t="s">
        <v>24</v>
      </c>
      <c r="BK339" s="185">
        <f t="shared" ref="BK339:BK344" si="29">ROUND(I339*H339,2)</f>
        <v>0</v>
      </c>
      <c r="BL339" s="23" t="s">
        <v>231</v>
      </c>
      <c r="BM339" s="23" t="s">
        <v>832</v>
      </c>
    </row>
    <row r="340" spans="2:65" s="1" customFormat="1" ht="16.5" customHeight="1">
      <c r="B340" s="173"/>
      <c r="C340" s="199" t="s">
        <v>833</v>
      </c>
      <c r="D340" s="199" t="s">
        <v>250</v>
      </c>
      <c r="E340" s="200" t="s">
        <v>834</v>
      </c>
      <c r="F340" s="201" t="s">
        <v>835</v>
      </c>
      <c r="G340" s="202" t="s">
        <v>366</v>
      </c>
      <c r="H340" s="203">
        <v>16</v>
      </c>
      <c r="I340" s="204"/>
      <c r="J340" s="205">
        <f t="shared" si="20"/>
        <v>0</v>
      </c>
      <c r="K340" s="201" t="s">
        <v>161</v>
      </c>
      <c r="L340" s="206"/>
      <c r="M340" s="207" t="s">
        <v>5</v>
      </c>
      <c r="N340" s="208" t="s">
        <v>50</v>
      </c>
      <c r="O340" s="41"/>
      <c r="P340" s="183">
        <f t="shared" si="21"/>
        <v>0</v>
      </c>
      <c r="Q340" s="183">
        <v>1.2999999999999999E-3</v>
      </c>
      <c r="R340" s="183">
        <f t="shared" si="22"/>
        <v>2.0799999999999999E-2</v>
      </c>
      <c r="S340" s="183">
        <v>0</v>
      </c>
      <c r="T340" s="184">
        <f t="shared" si="23"/>
        <v>0</v>
      </c>
      <c r="AR340" s="23" t="s">
        <v>311</v>
      </c>
      <c r="AT340" s="23" t="s">
        <v>250</v>
      </c>
      <c r="AU340" s="23" t="s">
        <v>88</v>
      </c>
      <c r="AY340" s="23" t="s">
        <v>155</v>
      </c>
      <c r="BE340" s="185">
        <f t="shared" si="24"/>
        <v>0</v>
      </c>
      <c r="BF340" s="185">
        <f t="shared" si="25"/>
        <v>0</v>
      </c>
      <c r="BG340" s="185">
        <f t="shared" si="26"/>
        <v>0</v>
      </c>
      <c r="BH340" s="185">
        <f t="shared" si="27"/>
        <v>0</v>
      </c>
      <c r="BI340" s="185">
        <f t="shared" si="28"/>
        <v>0</v>
      </c>
      <c r="BJ340" s="23" t="s">
        <v>24</v>
      </c>
      <c r="BK340" s="185">
        <f t="shared" si="29"/>
        <v>0</v>
      </c>
      <c r="BL340" s="23" t="s">
        <v>231</v>
      </c>
      <c r="BM340" s="23" t="s">
        <v>836</v>
      </c>
    </row>
    <row r="341" spans="2:65" s="1" customFormat="1" ht="16.5" customHeight="1">
      <c r="B341" s="173"/>
      <c r="C341" s="199" t="s">
        <v>837</v>
      </c>
      <c r="D341" s="199" t="s">
        <v>250</v>
      </c>
      <c r="E341" s="200" t="s">
        <v>838</v>
      </c>
      <c r="F341" s="201" t="s">
        <v>839</v>
      </c>
      <c r="G341" s="202" t="s">
        <v>234</v>
      </c>
      <c r="H341" s="203">
        <v>6</v>
      </c>
      <c r="I341" s="204"/>
      <c r="J341" s="205">
        <f t="shared" si="20"/>
        <v>0</v>
      </c>
      <c r="K341" s="201" t="s">
        <v>161</v>
      </c>
      <c r="L341" s="206"/>
      <c r="M341" s="207" t="s">
        <v>5</v>
      </c>
      <c r="N341" s="208" t="s">
        <v>50</v>
      </c>
      <c r="O341" s="41"/>
      <c r="P341" s="183">
        <f t="shared" si="21"/>
        <v>0</v>
      </c>
      <c r="Q341" s="183">
        <v>5.0000000000000001E-4</v>
      </c>
      <c r="R341" s="183">
        <f t="shared" si="22"/>
        <v>3.0000000000000001E-3</v>
      </c>
      <c r="S341" s="183">
        <v>0</v>
      </c>
      <c r="T341" s="184">
        <f t="shared" si="23"/>
        <v>0</v>
      </c>
      <c r="AR341" s="23" t="s">
        <v>311</v>
      </c>
      <c r="AT341" s="23" t="s">
        <v>250</v>
      </c>
      <c r="AU341" s="23" t="s">
        <v>88</v>
      </c>
      <c r="AY341" s="23" t="s">
        <v>155</v>
      </c>
      <c r="BE341" s="185">
        <f t="shared" si="24"/>
        <v>0</v>
      </c>
      <c r="BF341" s="185">
        <f t="shared" si="25"/>
        <v>0</v>
      </c>
      <c r="BG341" s="185">
        <f t="shared" si="26"/>
        <v>0</v>
      </c>
      <c r="BH341" s="185">
        <f t="shared" si="27"/>
        <v>0</v>
      </c>
      <c r="BI341" s="185">
        <f t="shared" si="28"/>
        <v>0</v>
      </c>
      <c r="BJ341" s="23" t="s">
        <v>24</v>
      </c>
      <c r="BK341" s="185">
        <f t="shared" si="29"/>
        <v>0</v>
      </c>
      <c r="BL341" s="23" t="s">
        <v>231</v>
      </c>
      <c r="BM341" s="23" t="s">
        <v>840</v>
      </c>
    </row>
    <row r="342" spans="2:65" s="1" customFormat="1" ht="16.5" customHeight="1">
      <c r="B342" s="173"/>
      <c r="C342" s="199" t="s">
        <v>841</v>
      </c>
      <c r="D342" s="199" t="s">
        <v>250</v>
      </c>
      <c r="E342" s="200" t="s">
        <v>842</v>
      </c>
      <c r="F342" s="201" t="s">
        <v>843</v>
      </c>
      <c r="G342" s="202" t="s">
        <v>234</v>
      </c>
      <c r="H342" s="203">
        <v>2</v>
      </c>
      <c r="I342" s="204"/>
      <c r="J342" s="205">
        <f t="shared" si="20"/>
        <v>0</v>
      </c>
      <c r="K342" s="201" t="s">
        <v>5</v>
      </c>
      <c r="L342" s="206"/>
      <c r="M342" s="207" t="s">
        <v>5</v>
      </c>
      <c r="N342" s="208" t="s">
        <v>50</v>
      </c>
      <c r="O342" s="41"/>
      <c r="P342" s="183">
        <f t="shared" si="21"/>
        <v>0</v>
      </c>
      <c r="Q342" s="183">
        <v>4.1000000000000003E-3</v>
      </c>
      <c r="R342" s="183">
        <f t="shared" si="22"/>
        <v>8.2000000000000007E-3</v>
      </c>
      <c r="S342" s="183">
        <v>0</v>
      </c>
      <c r="T342" s="184">
        <f t="shared" si="23"/>
        <v>0</v>
      </c>
      <c r="AR342" s="23" t="s">
        <v>311</v>
      </c>
      <c r="AT342" s="23" t="s">
        <v>250</v>
      </c>
      <c r="AU342" s="23" t="s">
        <v>88</v>
      </c>
      <c r="AY342" s="23" t="s">
        <v>155</v>
      </c>
      <c r="BE342" s="185">
        <f t="shared" si="24"/>
        <v>0</v>
      </c>
      <c r="BF342" s="185">
        <f t="shared" si="25"/>
        <v>0</v>
      </c>
      <c r="BG342" s="185">
        <f t="shared" si="26"/>
        <v>0</v>
      </c>
      <c r="BH342" s="185">
        <f t="shared" si="27"/>
        <v>0</v>
      </c>
      <c r="BI342" s="185">
        <f t="shared" si="28"/>
        <v>0</v>
      </c>
      <c r="BJ342" s="23" t="s">
        <v>24</v>
      </c>
      <c r="BK342" s="185">
        <f t="shared" si="29"/>
        <v>0</v>
      </c>
      <c r="BL342" s="23" t="s">
        <v>231</v>
      </c>
      <c r="BM342" s="23" t="s">
        <v>844</v>
      </c>
    </row>
    <row r="343" spans="2:65" s="1" customFormat="1" ht="25.5" customHeight="1">
      <c r="B343" s="173"/>
      <c r="C343" s="174" t="s">
        <v>845</v>
      </c>
      <c r="D343" s="174" t="s">
        <v>157</v>
      </c>
      <c r="E343" s="175" t="s">
        <v>846</v>
      </c>
      <c r="F343" s="176" t="s">
        <v>847</v>
      </c>
      <c r="G343" s="177" t="s">
        <v>234</v>
      </c>
      <c r="H343" s="178">
        <v>2</v>
      </c>
      <c r="I343" s="179"/>
      <c r="J343" s="180">
        <f t="shared" si="20"/>
        <v>0</v>
      </c>
      <c r="K343" s="176" t="s">
        <v>161</v>
      </c>
      <c r="L343" s="40"/>
      <c r="M343" s="181" t="s">
        <v>5</v>
      </c>
      <c r="N343" s="182" t="s">
        <v>50</v>
      </c>
      <c r="O343" s="41"/>
      <c r="P343" s="183">
        <f t="shared" si="21"/>
        <v>0</v>
      </c>
      <c r="Q343" s="183">
        <v>0</v>
      </c>
      <c r="R343" s="183">
        <f t="shared" si="22"/>
        <v>0</v>
      </c>
      <c r="S343" s="183">
        <v>0</v>
      </c>
      <c r="T343" s="184">
        <f t="shared" si="23"/>
        <v>0</v>
      </c>
      <c r="AR343" s="23" t="s">
        <v>231</v>
      </c>
      <c r="AT343" s="23" t="s">
        <v>157</v>
      </c>
      <c r="AU343" s="23" t="s">
        <v>88</v>
      </c>
      <c r="AY343" s="23" t="s">
        <v>155</v>
      </c>
      <c r="BE343" s="185">
        <f t="shared" si="24"/>
        <v>0</v>
      </c>
      <c r="BF343" s="185">
        <f t="shared" si="25"/>
        <v>0</v>
      </c>
      <c r="BG343" s="185">
        <f t="shared" si="26"/>
        <v>0</v>
      </c>
      <c r="BH343" s="185">
        <f t="shared" si="27"/>
        <v>0</v>
      </c>
      <c r="BI343" s="185">
        <f t="shared" si="28"/>
        <v>0</v>
      </c>
      <c r="BJ343" s="23" t="s">
        <v>24</v>
      </c>
      <c r="BK343" s="185">
        <f t="shared" si="29"/>
        <v>0</v>
      </c>
      <c r="BL343" s="23" t="s">
        <v>231</v>
      </c>
      <c r="BM343" s="23" t="s">
        <v>848</v>
      </c>
    </row>
    <row r="344" spans="2:65" s="1" customFormat="1" ht="38.25" customHeight="1">
      <c r="B344" s="173"/>
      <c r="C344" s="174" t="s">
        <v>849</v>
      </c>
      <c r="D344" s="174" t="s">
        <v>157</v>
      </c>
      <c r="E344" s="175" t="s">
        <v>850</v>
      </c>
      <c r="F344" s="176" t="s">
        <v>851</v>
      </c>
      <c r="G344" s="177" t="s">
        <v>666</v>
      </c>
      <c r="H344" s="212"/>
      <c r="I344" s="179"/>
      <c r="J344" s="180">
        <f t="shared" si="20"/>
        <v>0</v>
      </c>
      <c r="K344" s="176" t="s">
        <v>161</v>
      </c>
      <c r="L344" s="40"/>
      <c r="M344" s="181" t="s">
        <v>5</v>
      </c>
      <c r="N344" s="182" t="s">
        <v>50</v>
      </c>
      <c r="O344" s="41"/>
      <c r="P344" s="183">
        <f t="shared" si="21"/>
        <v>0</v>
      </c>
      <c r="Q344" s="183">
        <v>0</v>
      </c>
      <c r="R344" s="183">
        <f t="shared" si="22"/>
        <v>0</v>
      </c>
      <c r="S344" s="183">
        <v>0</v>
      </c>
      <c r="T344" s="184">
        <f t="shared" si="23"/>
        <v>0</v>
      </c>
      <c r="AR344" s="23" t="s">
        <v>231</v>
      </c>
      <c r="AT344" s="23" t="s">
        <v>157</v>
      </c>
      <c r="AU344" s="23" t="s">
        <v>88</v>
      </c>
      <c r="AY344" s="23" t="s">
        <v>155</v>
      </c>
      <c r="BE344" s="185">
        <f t="shared" si="24"/>
        <v>0</v>
      </c>
      <c r="BF344" s="185">
        <f t="shared" si="25"/>
        <v>0</v>
      </c>
      <c r="BG344" s="185">
        <f t="shared" si="26"/>
        <v>0</v>
      </c>
      <c r="BH344" s="185">
        <f t="shared" si="27"/>
        <v>0</v>
      </c>
      <c r="BI344" s="185">
        <f t="shared" si="28"/>
        <v>0</v>
      </c>
      <c r="BJ344" s="23" t="s">
        <v>24</v>
      </c>
      <c r="BK344" s="185">
        <f t="shared" si="29"/>
        <v>0</v>
      </c>
      <c r="BL344" s="23" t="s">
        <v>231</v>
      </c>
      <c r="BM344" s="23" t="s">
        <v>852</v>
      </c>
    </row>
    <row r="345" spans="2:65" s="10" customFormat="1" ht="29.85" customHeight="1">
      <c r="B345" s="159"/>
      <c r="D345" s="170" t="s">
        <v>78</v>
      </c>
      <c r="E345" s="171" t="s">
        <v>853</v>
      </c>
      <c r="F345" s="171" t="s">
        <v>854</v>
      </c>
      <c r="I345" s="162"/>
      <c r="J345" s="172">
        <f>BK345</f>
        <v>0</v>
      </c>
      <c r="L345" s="159"/>
      <c r="M345" s="164"/>
      <c r="N345" s="165"/>
      <c r="O345" s="165"/>
      <c r="P345" s="166">
        <f>P346</f>
        <v>0</v>
      </c>
      <c r="Q345" s="165"/>
      <c r="R345" s="166">
        <f>R346</f>
        <v>0.76570930000000004</v>
      </c>
      <c r="S345" s="165"/>
      <c r="T345" s="167">
        <f>T346</f>
        <v>0</v>
      </c>
      <c r="AR345" s="160" t="s">
        <v>88</v>
      </c>
      <c r="AT345" s="168" t="s">
        <v>78</v>
      </c>
      <c r="AU345" s="168" t="s">
        <v>24</v>
      </c>
      <c r="AY345" s="160" t="s">
        <v>155</v>
      </c>
      <c r="BK345" s="169">
        <f>BK346</f>
        <v>0</v>
      </c>
    </row>
    <row r="346" spans="2:65" s="1" customFormat="1" ht="25.5" customHeight="1">
      <c r="B346" s="173"/>
      <c r="C346" s="174" t="s">
        <v>855</v>
      </c>
      <c r="D346" s="174" t="s">
        <v>157</v>
      </c>
      <c r="E346" s="175" t="s">
        <v>856</v>
      </c>
      <c r="F346" s="176" t="s">
        <v>857</v>
      </c>
      <c r="G346" s="177" t="s">
        <v>160</v>
      </c>
      <c r="H346" s="178">
        <v>55.087000000000003</v>
      </c>
      <c r="I346" s="179"/>
      <c r="J346" s="180">
        <f>ROUND(I346*H346,2)</f>
        <v>0</v>
      </c>
      <c r="K346" s="176" t="s">
        <v>161</v>
      </c>
      <c r="L346" s="40"/>
      <c r="M346" s="181" t="s">
        <v>5</v>
      </c>
      <c r="N346" s="182" t="s">
        <v>50</v>
      </c>
      <c r="O346" s="41"/>
      <c r="P346" s="183">
        <f>O346*H346</f>
        <v>0</v>
      </c>
      <c r="Q346" s="183">
        <v>1.3899999999999999E-2</v>
      </c>
      <c r="R346" s="183">
        <f>Q346*H346</f>
        <v>0.76570930000000004</v>
      </c>
      <c r="S346" s="183">
        <v>0</v>
      </c>
      <c r="T346" s="184">
        <f>S346*H346</f>
        <v>0</v>
      </c>
      <c r="AR346" s="23" t="s">
        <v>231</v>
      </c>
      <c r="AT346" s="23" t="s">
        <v>157</v>
      </c>
      <c r="AU346" s="23" t="s">
        <v>88</v>
      </c>
      <c r="AY346" s="23" t="s">
        <v>155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23" t="s">
        <v>24</v>
      </c>
      <c r="BK346" s="185">
        <f>ROUND(I346*H346,2)</f>
        <v>0</v>
      </c>
      <c r="BL346" s="23" t="s">
        <v>231</v>
      </c>
      <c r="BM346" s="23" t="s">
        <v>858</v>
      </c>
    </row>
    <row r="347" spans="2:65" s="10" customFormat="1" ht="29.85" customHeight="1">
      <c r="B347" s="159"/>
      <c r="D347" s="170" t="s">
        <v>78</v>
      </c>
      <c r="E347" s="171" t="s">
        <v>859</v>
      </c>
      <c r="F347" s="171" t="s">
        <v>860</v>
      </c>
      <c r="I347" s="162"/>
      <c r="J347" s="172">
        <f>BK347</f>
        <v>0</v>
      </c>
      <c r="L347" s="159"/>
      <c r="M347" s="164"/>
      <c r="N347" s="165"/>
      <c r="O347" s="165"/>
      <c r="P347" s="166">
        <f>SUM(P348:P353)</f>
        <v>0</v>
      </c>
      <c r="Q347" s="165"/>
      <c r="R347" s="166">
        <f>SUM(R348:R353)</f>
        <v>0.518015</v>
      </c>
      <c r="S347" s="165"/>
      <c r="T347" s="167">
        <f>SUM(T348:T353)</f>
        <v>0</v>
      </c>
      <c r="AR347" s="160" t="s">
        <v>88</v>
      </c>
      <c r="AT347" s="168" t="s">
        <v>78</v>
      </c>
      <c r="AU347" s="168" t="s">
        <v>24</v>
      </c>
      <c r="AY347" s="160" t="s">
        <v>155</v>
      </c>
      <c r="BK347" s="169">
        <f>SUM(BK348:BK353)</f>
        <v>0</v>
      </c>
    </row>
    <row r="348" spans="2:65" s="1" customFormat="1" ht="25.5" customHeight="1">
      <c r="B348" s="173"/>
      <c r="C348" s="174" t="s">
        <v>861</v>
      </c>
      <c r="D348" s="174" t="s">
        <v>157</v>
      </c>
      <c r="E348" s="175" t="s">
        <v>862</v>
      </c>
      <c r="F348" s="176" t="s">
        <v>863</v>
      </c>
      <c r="G348" s="177" t="s">
        <v>160</v>
      </c>
      <c r="H348" s="178">
        <v>62.6</v>
      </c>
      <c r="I348" s="179"/>
      <c r="J348" s="180">
        <f>ROUND(I348*H348,2)</f>
        <v>0</v>
      </c>
      <c r="K348" s="176" t="s">
        <v>161</v>
      </c>
      <c r="L348" s="40"/>
      <c r="M348" s="181" t="s">
        <v>5</v>
      </c>
      <c r="N348" s="182" t="s">
        <v>50</v>
      </c>
      <c r="O348" s="41"/>
      <c r="P348" s="183">
        <f>O348*H348</f>
        <v>0</v>
      </c>
      <c r="Q348" s="183">
        <v>3.5500000000000002E-3</v>
      </c>
      <c r="R348" s="183">
        <f>Q348*H348</f>
        <v>0.22223000000000001</v>
      </c>
      <c r="S348" s="183">
        <v>0</v>
      </c>
      <c r="T348" s="184">
        <f>S348*H348</f>
        <v>0</v>
      </c>
      <c r="AR348" s="23" t="s">
        <v>231</v>
      </c>
      <c r="AT348" s="23" t="s">
        <v>157</v>
      </c>
      <c r="AU348" s="23" t="s">
        <v>88</v>
      </c>
      <c r="AY348" s="23" t="s">
        <v>155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23" t="s">
        <v>24</v>
      </c>
      <c r="BK348" s="185">
        <f>ROUND(I348*H348,2)</f>
        <v>0</v>
      </c>
      <c r="BL348" s="23" t="s">
        <v>231</v>
      </c>
      <c r="BM348" s="23" t="s">
        <v>864</v>
      </c>
    </row>
    <row r="349" spans="2:65" s="11" customFormat="1">
      <c r="B349" s="186"/>
      <c r="D349" s="187" t="s">
        <v>164</v>
      </c>
      <c r="E349" s="188" t="s">
        <v>5</v>
      </c>
      <c r="F349" s="189" t="s">
        <v>674</v>
      </c>
      <c r="H349" s="190">
        <v>62.6</v>
      </c>
      <c r="I349" s="191"/>
      <c r="L349" s="186"/>
      <c r="M349" s="192"/>
      <c r="N349" s="193"/>
      <c r="O349" s="193"/>
      <c r="P349" s="193"/>
      <c r="Q349" s="193"/>
      <c r="R349" s="193"/>
      <c r="S349" s="193"/>
      <c r="T349" s="194"/>
      <c r="AT349" s="195" t="s">
        <v>164</v>
      </c>
      <c r="AU349" s="195" t="s">
        <v>88</v>
      </c>
      <c r="AV349" s="11" t="s">
        <v>88</v>
      </c>
      <c r="AW349" s="11" t="s">
        <v>43</v>
      </c>
      <c r="AX349" s="11" t="s">
        <v>24</v>
      </c>
      <c r="AY349" s="195" t="s">
        <v>155</v>
      </c>
    </row>
    <row r="350" spans="2:65" s="1" customFormat="1" ht="25.5" customHeight="1">
      <c r="B350" s="173"/>
      <c r="C350" s="199" t="s">
        <v>865</v>
      </c>
      <c r="D350" s="199" t="s">
        <v>250</v>
      </c>
      <c r="E350" s="200" t="s">
        <v>866</v>
      </c>
      <c r="F350" s="201" t="s">
        <v>867</v>
      </c>
      <c r="G350" s="202" t="s">
        <v>160</v>
      </c>
      <c r="H350" s="203">
        <v>65.73</v>
      </c>
      <c r="I350" s="204"/>
      <c r="J350" s="205">
        <f>ROUND(I350*H350,2)</f>
        <v>0</v>
      </c>
      <c r="K350" s="201" t="s">
        <v>161</v>
      </c>
      <c r="L350" s="206"/>
      <c r="M350" s="207" t="s">
        <v>5</v>
      </c>
      <c r="N350" s="208" t="s">
        <v>50</v>
      </c>
      <c r="O350" s="41"/>
      <c r="P350" s="183">
        <f>O350*H350</f>
        <v>0</v>
      </c>
      <c r="Q350" s="183">
        <v>4.4999999999999997E-3</v>
      </c>
      <c r="R350" s="183">
        <f>Q350*H350</f>
        <v>0.29578500000000002</v>
      </c>
      <c r="S350" s="183">
        <v>0</v>
      </c>
      <c r="T350" s="184">
        <f>S350*H350</f>
        <v>0</v>
      </c>
      <c r="AR350" s="23" t="s">
        <v>311</v>
      </c>
      <c r="AT350" s="23" t="s">
        <v>250</v>
      </c>
      <c r="AU350" s="23" t="s">
        <v>88</v>
      </c>
      <c r="AY350" s="23" t="s">
        <v>155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23" t="s">
        <v>24</v>
      </c>
      <c r="BK350" s="185">
        <f>ROUND(I350*H350,2)</f>
        <v>0</v>
      </c>
      <c r="BL350" s="23" t="s">
        <v>231</v>
      </c>
      <c r="BM350" s="23" t="s">
        <v>868</v>
      </c>
    </row>
    <row r="351" spans="2:65" s="11" customFormat="1">
      <c r="B351" s="186"/>
      <c r="D351" s="187" t="s">
        <v>164</v>
      </c>
      <c r="F351" s="189" t="s">
        <v>869</v>
      </c>
      <c r="H351" s="190">
        <v>65.73</v>
      </c>
      <c r="I351" s="191"/>
      <c r="L351" s="186"/>
      <c r="M351" s="192"/>
      <c r="N351" s="193"/>
      <c r="O351" s="193"/>
      <c r="P351" s="193"/>
      <c r="Q351" s="193"/>
      <c r="R351" s="193"/>
      <c r="S351" s="193"/>
      <c r="T351" s="194"/>
      <c r="AT351" s="195" t="s">
        <v>164</v>
      </c>
      <c r="AU351" s="195" t="s">
        <v>88</v>
      </c>
      <c r="AV351" s="11" t="s">
        <v>88</v>
      </c>
      <c r="AW351" s="11" t="s">
        <v>6</v>
      </c>
      <c r="AX351" s="11" t="s">
        <v>24</v>
      </c>
      <c r="AY351" s="195" t="s">
        <v>155</v>
      </c>
    </row>
    <row r="352" spans="2:65" s="1" customFormat="1" ht="16.5" customHeight="1">
      <c r="B352" s="173"/>
      <c r="C352" s="199" t="s">
        <v>870</v>
      </c>
      <c r="D352" s="199" t="s">
        <v>250</v>
      </c>
      <c r="E352" s="200" t="s">
        <v>871</v>
      </c>
      <c r="F352" s="201" t="s">
        <v>872</v>
      </c>
      <c r="G352" s="202" t="s">
        <v>873</v>
      </c>
      <c r="H352" s="203">
        <v>305.85000000000002</v>
      </c>
      <c r="I352" s="204"/>
      <c r="J352" s="205">
        <f>ROUND(I352*H352,2)</f>
        <v>0</v>
      </c>
      <c r="K352" s="201" t="s">
        <v>5</v>
      </c>
      <c r="L352" s="206"/>
      <c r="M352" s="207" t="s">
        <v>5</v>
      </c>
      <c r="N352" s="208" t="s">
        <v>50</v>
      </c>
      <c r="O352" s="41"/>
      <c r="P352" s="183">
        <f>O352*H352</f>
        <v>0</v>
      </c>
      <c r="Q352" s="183">
        <v>0</v>
      </c>
      <c r="R352" s="183">
        <f>Q352*H352</f>
        <v>0</v>
      </c>
      <c r="S352" s="183">
        <v>0</v>
      </c>
      <c r="T352" s="184">
        <f>S352*H352</f>
        <v>0</v>
      </c>
      <c r="AR352" s="23" t="s">
        <v>311</v>
      </c>
      <c r="AT352" s="23" t="s">
        <v>250</v>
      </c>
      <c r="AU352" s="23" t="s">
        <v>88</v>
      </c>
      <c r="AY352" s="23" t="s">
        <v>155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23" t="s">
        <v>24</v>
      </c>
      <c r="BK352" s="185">
        <f>ROUND(I352*H352,2)</f>
        <v>0</v>
      </c>
      <c r="BL352" s="23" t="s">
        <v>231</v>
      </c>
      <c r="BM352" s="23" t="s">
        <v>874</v>
      </c>
    </row>
    <row r="353" spans="2:65" s="1" customFormat="1" ht="25.5" customHeight="1">
      <c r="B353" s="173"/>
      <c r="C353" s="174" t="s">
        <v>875</v>
      </c>
      <c r="D353" s="174" t="s">
        <v>157</v>
      </c>
      <c r="E353" s="175" t="s">
        <v>876</v>
      </c>
      <c r="F353" s="176" t="s">
        <v>877</v>
      </c>
      <c r="G353" s="177" t="s">
        <v>666</v>
      </c>
      <c r="H353" s="212"/>
      <c r="I353" s="179"/>
      <c r="J353" s="180">
        <f>ROUND(I353*H353,2)</f>
        <v>0</v>
      </c>
      <c r="K353" s="176" t="s">
        <v>161</v>
      </c>
      <c r="L353" s="40"/>
      <c r="M353" s="181" t="s">
        <v>5</v>
      </c>
      <c r="N353" s="182" t="s">
        <v>50</v>
      </c>
      <c r="O353" s="41"/>
      <c r="P353" s="183">
        <f>O353*H353</f>
        <v>0</v>
      </c>
      <c r="Q353" s="183">
        <v>0</v>
      </c>
      <c r="R353" s="183">
        <f>Q353*H353</f>
        <v>0</v>
      </c>
      <c r="S353" s="183">
        <v>0</v>
      </c>
      <c r="T353" s="184">
        <f>S353*H353</f>
        <v>0</v>
      </c>
      <c r="AR353" s="23" t="s">
        <v>231</v>
      </c>
      <c r="AT353" s="23" t="s">
        <v>157</v>
      </c>
      <c r="AU353" s="23" t="s">
        <v>88</v>
      </c>
      <c r="AY353" s="23" t="s">
        <v>155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23" t="s">
        <v>24</v>
      </c>
      <c r="BK353" s="185">
        <f>ROUND(I353*H353,2)</f>
        <v>0</v>
      </c>
      <c r="BL353" s="23" t="s">
        <v>231</v>
      </c>
      <c r="BM353" s="23" t="s">
        <v>878</v>
      </c>
    </row>
    <row r="354" spans="2:65" s="10" customFormat="1" ht="29.85" customHeight="1">
      <c r="B354" s="159"/>
      <c r="D354" s="170" t="s">
        <v>78</v>
      </c>
      <c r="E354" s="171" t="s">
        <v>879</v>
      </c>
      <c r="F354" s="171" t="s">
        <v>880</v>
      </c>
      <c r="I354" s="162"/>
      <c r="J354" s="172">
        <f>BK354</f>
        <v>0</v>
      </c>
      <c r="L354" s="159"/>
      <c r="M354" s="164"/>
      <c r="N354" s="165"/>
      <c r="O354" s="165"/>
      <c r="P354" s="166">
        <f>SUM(P355:P372)</f>
        <v>0</v>
      </c>
      <c r="Q354" s="165"/>
      <c r="R354" s="166">
        <f>SUM(R355:R372)</f>
        <v>0.39766400000000002</v>
      </c>
      <c r="S354" s="165"/>
      <c r="T354" s="167">
        <f>SUM(T355:T372)</f>
        <v>0.396976</v>
      </c>
      <c r="AR354" s="160" t="s">
        <v>88</v>
      </c>
      <c r="AT354" s="168" t="s">
        <v>78</v>
      </c>
      <c r="AU354" s="168" t="s">
        <v>24</v>
      </c>
      <c r="AY354" s="160" t="s">
        <v>155</v>
      </c>
      <c r="BK354" s="169">
        <f>SUM(BK355:BK372)</f>
        <v>0</v>
      </c>
    </row>
    <row r="355" spans="2:65" s="1" customFormat="1" ht="16.5" customHeight="1">
      <c r="B355" s="173"/>
      <c r="C355" s="174" t="s">
        <v>881</v>
      </c>
      <c r="D355" s="174" t="s">
        <v>157</v>
      </c>
      <c r="E355" s="175" t="s">
        <v>882</v>
      </c>
      <c r="F355" s="176" t="s">
        <v>883</v>
      </c>
      <c r="G355" s="177" t="s">
        <v>234</v>
      </c>
      <c r="H355" s="178">
        <v>6</v>
      </c>
      <c r="I355" s="179"/>
      <c r="J355" s="180">
        <f>ROUND(I355*H355,2)</f>
        <v>0</v>
      </c>
      <c r="K355" s="176" t="s">
        <v>161</v>
      </c>
      <c r="L355" s="40"/>
      <c r="M355" s="181" t="s">
        <v>5</v>
      </c>
      <c r="N355" s="182" t="s">
        <v>50</v>
      </c>
      <c r="O355" s="41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AR355" s="23" t="s">
        <v>231</v>
      </c>
      <c r="AT355" s="23" t="s">
        <v>157</v>
      </c>
      <c r="AU355" s="23" t="s">
        <v>88</v>
      </c>
      <c r="AY355" s="23" t="s">
        <v>155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23" t="s">
        <v>24</v>
      </c>
      <c r="BK355" s="185">
        <f>ROUND(I355*H355,2)</f>
        <v>0</v>
      </c>
      <c r="BL355" s="23" t="s">
        <v>231</v>
      </c>
      <c r="BM355" s="23" t="s">
        <v>884</v>
      </c>
    </row>
    <row r="356" spans="2:65" s="1" customFormat="1" ht="16.5" customHeight="1">
      <c r="B356" s="173"/>
      <c r="C356" s="199" t="s">
        <v>885</v>
      </c>
      <c r="D356" s="199" t="s">
        <v>250</v>
      </c>
      <c r="E356" s="200" t="s">
        <v>886</v>
      </c>
      <c r="F356" s="201" t="s">
        <v>887</v>
      </c>
      <c r="G356" s="202" t="s">
        <v>272</v>
      </c>
      <c r="H356" s="203">
        <v>0.01</v>
      </c>
      <c r="I356" s="204"/>
      <c r="J356" s="205">
        <f>ROUND(I356*H356,2)</f>
        <v>0</v>
      </c>
      <c r="K356" s="201" t="s">
        <v>161</v>
      </c>
      <c r="L356" s="206"/>
      <c r="M356" s="207" t="s">
        <v>5</v>
      </c>
      <c r="N356" s="208" t="s">
        <v>50</v>
      </c>
      <c r="O356" s="41"/>
      <c r="P356" s="183">
        <f>O356*H356</f>
        <v>0</v>
      </c>
      <c r="Q356" s="183">
        <v>1</v>
      </c>
      <c r="R356" s="183">
        <f>Q356*H356</f>
        <v>0.01</v>
      </c>
      <c r="S356" s="183">
        <v>0</v>
      </c>
      <c r="T356" s="184">
        <f>S356*H356</f>
        <v>0</v>
      </c>
      <c r="AR356" s="23" t="s">
        <v>311</v>
      </c>
      <c r="AT356" s="23" t="s">
        <v>250</v>
      </c>
      <c r="AU356" s="23" t="s">
        <v>88</v>
      </c>
      <c r="AY356" s="23" t="s">
        <v>155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23" t="s">
        <v>24</v>
      </c>
      <c r="BK356" s="185">
        <f>ROUND(I356*H356,2)</f>
        <v>0</v>
      </c>
      <c r="BL356" s="23" t="s">
        <v>231</v>
      </c>
      <c r="BM356" s="23" t="s">
        <v>888</v>
      </c>
    </row>
    <row r="357" spans="2:65" s="1" customFormat="1" ht="27">
      <c r="B357" s="40"/>
      <c r="D357" s="187" t="s">
        <v>307</v>
      </c>
      <c r="F357" s="213" t="s">
        <v>889</v>
      </c>
      <c r="I357" s="210"/>
      <c r="L357" s="40"/>
      <c r="M357" s="211"/>
      <c r="N357" s="41"/>
      <c r="O357" s="41"/>
      <c r="P357" s="41"/>
      <c r="Q357" s="41"/>
      <c r="R357" s="41"/>
      <c r="S357" s="41"/>
      <c r="T357" s="69"/>
      <c r="AT357" s="23" t="s">
        <v>307</v>
      </c>
      <c r="AU357" s="23" t="s">
        <v>88</v>
      </c>
    </row>
    <row r="358" spans="2:65" s="1" customFormat="1" ht="16.5" customHeight="1">
      <c r="B358" s="173"/>
      <c r="C358" s="174" t="s">
        <v>890</v>
      </c>
      <c r="D358" s="174" t="s">
        <v>157</v>
      </c>
      <c r="E358" s="175" t="s">
        <v>891</v>
      </c>
      <c r="F358" s="176" t="s">
        <v>892</v>
      </c>
      <c r="G358" s="177" t="s">
        <v>366</v>
      </c>
      <c r="H358" s="178">
        <v>85.4</v>
      </c>
      <c r="I358" s="179"/>
      <c r="J358" s="180">
        <f>ROUND(I358*H358,2)</f>
        <v>0</v>
      </c>
      <c r="K358" s="176" t="s">
        <v>161</v>
      </c>
      <c r="L358" s="40"/>
      <c r="M358" s="181" t="s">
        <v>5</v>
      </c>
      <c r="N358" s="182" t="s">
        <v>50</v>
      </c>
      <c r="O358" s="41"/>
      <c r="P358" s="183">
        <f>O358*H358</f>
        <v>0</v>
      </c>
      <c r="Q358" s="183">
        <v>0</v>
      </c>
      <c r="R358" s="183">
        <f>Q358*H358</f>
        <v>0</v>
      </c>
      <c r="S358" s="183">
        <v>2.5999999999999999E-3</v>
      </c>
      <c r="T358" s="184">
        <f>S358*H358</f>
        <v>0.22204000000000002</v>
      </c>
      <c r="AR358" s="23" t="s">
        <v>231</v>
      </c>
      <c r="AT358" s="23" t="s">
        <v>157</v>
      </c>
      <c r="AU358" s="23" t="s">
        <v>88</v>
      </c>
      <c r="AY358" s="23" t="s">
        <v>155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23" t="s">
        <v>24</v>
      </c>
      <c r="BK358" s="185">
        <f>ROUND(I358*H358,2)</f>
        <v>0</v>
      </c>
      <c r="BL358" s="23" t="s">
        <v>231</v>
      </c>
      <c r="BM358" s="23" t="s">
        <v>893</v>
      </c>
    </row>
    <row r="359" spans="2:65" s="11" customFormat="1">
      <c r="B359" s="186"/>
      <c r="D359" s="187" t="s">
        <v>164</v>
      </c>
      <c r="E359" s="188" t="s">
        <v>5</v>
      </c>
      <c r="F359" s="189" t="s">
        <v>894</v>
      </c>
      <c r="H359" s="190">
        <v>85.4</v>
      </c>
      <c r="I359" s="191"/>
      <c r="L359" s="186"/>
      <c r="M359" s="192"/>
      <c r="N359" s="193"/>
      <c r="O359" s="193"/>
      <c r="P359" s="193"/>
      <c r="Q359" s="193"/>
      <c r="R359" s="193"/>
      <c r="S359" s="193"/>
      <c r="T359" s="194"/>
      <c r="AT359" s="195" t="s">
        <v>164</v>
      </c>
      <c r="AU359" s="195" t="s">
        <v>88</v>
      </c>
      <c r="AV359" s="11" t="s">
        <v>88</v>
      </c>
      <c r="AW359" s="11" t="s">
        <v>43</v>
      </c>
      <c r="AX359" s="11" t="s">
        <v>24</v>
      </c>
      <c r="AY359" s="195" t="s">
        <v>155</v>
      </c>
    </row>
    <row r="360" spans="2:65" s="1" customFormat="1" ht="16.5" customHeight="1">
      <c r="B360" s="173"/>
      <c r="C360" s="174" t="s">
        <v>895</v>
      </c>
      <c r="D360" s="174" t="s">
        <v>157</v>
      </c>
      <c r="E360" s="175" t="s">
        <v>896</v>
      </c>
      <c r="F360" s="176" t="s">
        <v>897</v>
      </c>
      <c r="G360" s="177" t="s">
        <v>366</v>
      </c>
      <c r="H360" s="178">
        <v>44.4</v>
      </c>
      <c r="I360" s="179"/>
      <c r="J360" s="180">
        <f>ROUND(I360*H360,2)</f>
        <v>0</v>
      </c>
      <c r="K360" s="176" t="s">
        <v>161</v>
      </c>
      <c r="L360" s="40"/>
      <c r="M360" s="181" t="s">
        <v>5</v>
      </c>
      <c r="N360" s="182" t="s">
        <v>50</v>
      </c>
      <c r="O360" s="41"/>
      <c r="P360" s="183">
        <f>O360*H360</f>
        <v>0</v>
      </c>
      <c r="Q360" s="183">
        <v>0</v>
      </c>
      <c r="R360" s="183">
        <f>Q360*H360</f>
        <v>0</v>
      </c>
      <c r="S360" s="183">
        <v>3.9399999999999999E-3</v>
      </c>
      <c r="T360" s="184">
        <f>S360*H360</f>
        <v>0.17493599999999998</v>
      </c>
      <c r="AR360" s="23" t="s">
        <v>231</v>
      </c>
      <c r="AT360" s="23" t="s">
        <v>157</v>
      </c>
      <c r="AU360" s="23" t="s">
        <v>88</v>
      </c>
      <c r="AY360" s="23" t="s">
        <v>155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23" t="s">
        <v>24</v>
      </c>
      <c r="BK360" s="185">
        <f>ROUND(I360*H360,2)</f>
        <v>0</v>
      </c>
      <c r="BL360" s="23" t="s">
        <v>231</v>
      </c>
      <c r="BM360" s="23" t="s">
        <v>898</v>
      </c>
    </row>
    <row r="361" spans="2:65" s="11" customFormat="1">
      <c r="B361" s="186"/>
      <c r="D361" s="187" t="s">
        <v>164</v>
      </c>
      <c r="E361" s="188" t="s">
        <v>5</v>
      </c>
      <c r="F361" s="189" t="s">
        <v>899</v>
      </c>
      <c r="H361" s="190">
        <v>44.4</v>
      </c>
      <c r="I361" s="191"/>
      <c r="L361" s="186"/>
      <c r="M361" s="192"/>
      <c r="N361" s="193"/>
      <c r="O361" s="193"/>
      <c r="P361" s="193"/>
      <c r="Q361" s="193"/>
      <c r="R361" s="193"/>
      <c r="S361" s="193"/>
      <c r="T361" s="194"/>
      <c r="AT361" s="195" t="s">
        <v>164</v>
      </c>
      <c r="AU361" s="195" t="s">
        <v>88</v>
      </c>
      <c r="AV361" s="11" t="s">
        <v>88</v>
      </c>
      <c r="AW361" s="11" t="s">
        <v>43</v>
      </c>
      <c r="AX361" s="11" t="s">
        <v>24</v>
      </c>
      <c r="AY361" s="195" t="s">
        <v>155</v>
      </c>
    </row>
    <row r="362" spans="2:65" s="1" customFormat="1" ht="25.5" customHeight="1">
      <c r="B362" s="173"/>
      <c r="C362" s="174" t="s">
        <v>900</v>
      </c>
      <c r="D362" s="174" t="s">
        <v>157</v>
      </c>
      <c r="E362" s="175" t="s">
        <v>901</v>
      </c>
      <c r="F362" s="176" t="s">
        <v>902</v>
      </c>
      <c r="G362" s="177" t="s">
        <v>366</v>
      </c>
      <c r="H362" s="178">
        <v>18.8</v>
      </c>
      <c r="I362" s="179"/>
      <c r="J362" s="180">
        <f>ROUND(I362*H362,2)</f>
        <v>0</v>
      </c>
      <c r="K362" s="176" t="s">
        <v>161</v>
      </c>
      <c r="L362" s="40"/>
      <c r="M362" s="181" t="s">
        <v>5</v>
      </c>
      <c r="N362" s="182" t="s">
        <v>50</v>
      </c>
      <c r="O362" s="41"/>
      <c r="P362" s="183">
        <f>O362*H362</f>
        <v>0</v>
      </c>
      <c r="Q362" s="183">
        <v>3.5100000000000001E-3</v>
      </c>
      <c r="R362" s="183">
        <f>Q362*H362</f>
        <v>6.5988000000000005E-2</v>
      </c>
      <c r="S362" s="183">
        <v>0</v>
      </c>
      <c r="T362" s="184">
        <f>S362*H362</f>
        <v>0</v>
      </c>
      <c r="AR362" s="23" t="s">
        <v>231</v>
      </c>
      <c r="AT362" s="23" t="s">
        <v>157</v>
      </c>
      <c r="AU362" s="23" t="s">
        <v>88</v>
      </c>
      <c r="AY362" s="23" t="s">
        <v>155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23" t="s">
        <v>24</v>
      </c>
      <c r="BK362" s="185">
        <f>ROUND(I362*H362,2)</f>
        <v>0</v>
      </c>
      <c r="BL362" s="23" t="s">
        <v>231</v>
      </c>
      <c r="BM362" s="23" t="s">
        <v>903</v>
      </c>
    </row>
    <row r="363" spans="2:65" s="1" customFormat="1" ht="25.5" customHeight="1">
      <c r="B363" s="173"/>
      <c r="C363" s="174" t="s">
        <v>904</v>
      </c>
      <c r="D363" s="174" t="s">
        <v>157</v>
      </c>
      <c r="E363" s="175" t="s">
        <v>905</v>
      </c>
      <c r="F363" s="176" t="s">
        <v>906</v>
      </c>
      <c r="G363" s="177" t="s">
        <v>366</v>
      </c>
      <c r="H363" s="178">
        <v>30</v>
      </c>
      <c r="I363" s="179"/>
      <c r="J363" s="180">
        <f>ROUND(I363*H363,2)</f>
        <v>0</v>
      </c>
      <c r="K363" s="176" t="s">
        <v>161</v>
      </c>
      <c r="L363" s="40"/>
      <c r="M363" s="181" t="s">
        <v>5</v>
      </c>
      <c r="N363" s="182" t="s">
        <v>50</v>
      </c>
      <c r="O363" s="41"/>
      <c r="P363" s="183">
        <f>O363*H363</f>
        <v>0</v>
      </c>
      <c r="Q363" s="183">
        <v>1.3600000000000001E-3</v>
      </c>
      <c r="R363" s="183">
        <f>Q363*H363</f>
        <v>4.0800000000000003E-2</v>
      </c>
      <c r="S363" s="183">
        <v>0</v>
      </c>
      <c r="T363" s="184">
        <f>S363*H363</f>
        <v>0</v>
      </c>
      <c r="AR363" s="23" t="s">
        <v>231</v>
      </c>
      <c r="AT363" s="23" t="s">
        <v>157</v>
      </c>
      <c r="AU363" s="23" t="s">
        <v>88</v>
      </c>
      <c r="AY363" s="23" t="s">
        <v>155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23" t="s">
        <v>24</v>
      </c>
      <c r="BK363" s="185">
        <f>ROUND(I363*H363,2)</f>
        <v>0</v>
      </c>
      <c r="BL363" s="23" t="s">
        <v>231</v>
      </c>
      <c r="BM363" s="23" t="s">
        <v>907</v>
      </c>
    </row>
    <row r="364" spans="2:65" s="11" customFormat="1">
      <c r="B364" s="186"/>
      <c r="D364" s="187" t="s">
        <v>164</v>
      </c>
      <c r="E364" s="188" t="s">
        <v>5</v>
      </c>
      <c r="F364" s="189" t="s">
        <v>908</v>
      </c>
      <c r="H364" s="190">
        <v>30</v>
      </c>
      <c r="I364" s="191"/>
      <c r="L364" s="186"/>
      <c r="M364" s="192"/>
      <c r="N364" s="193"/>
      <c r="O364" s="193"/>
      <c r="P364" s="193"/>
      <c r="Q364" s="193"/>
      <c r="R364" s="193"/>
      <c r="S364" s="193"/>
      <c r="T364" s="194"/>
      <c r="AT364" s="195" t="s">
        <v>164</v>
      </c>
      <c r="AU364" s="195" t="s">
        <v>88</v>
      </c>
      <c r="AV364" s="11" t="s">
        <v>88</v>
      </c>
      <c r="AW364" s="11" t="s">
        <v>43</v>
      </c>
      <c r="AX364" s="11" t="s">
        <v>24</v>
      </c>
      <c r="AY364" s="195" t="s">
        <v>155</v>
      </c>
    </row>
    <row r="365" spans="2:65" s="1" customFormat="1" ht="25.5" customHeight="1">
      <c r="B365" s="173"/>
      <c r="C365" s="174" t="s">
        <v>909</v>
      </c>
      <c r="D365" s="174" t="s">
        <v>157</v>
      </c>
      <c r="E365" s="175" t="s">
        <v>910</v>
      </c>
      <c r="F365" s="176" t="s">
        <v>911</v>
      </c>
      <c r="G365" s="177" t="s">
        <v>366</v>
      </c>
      <c r="H365" s="178">
        <v>4</v>
      </c>
      <c r="I365" s="179"/>
      <c r="J365" s="180">
        <f>ROUND(I365*H365,2)</f>
        <v>0</v>
      </c>
      <c r="K365" s="176" t="s">
        <v>161</v>
      </c>
      <c r="L365" s="40"/>
      <c r="M365" s="181" t="s">
        <v>5</v>
      </c>
      <c r="N365" s="182" t="s">
        <v>50</v>
      </c>
      <c r="O365" s="41"/>
      <c r="P365" s="183">
        <f>O365*H365</f>
        <v>0</v>
      </c>
      <c r="Q365" s="183">
        <v>2.2200000000000002E-3</v>
      </c>
      <c r="R365" s="183">
        <f>Q365*H365</f>
        <v>8.8800000000000007E-3</v>
      </c>
      <c r="S365" s="183">
        <v>0</v>
      </c>
      <c r="T365" s="184">
        <f>S365*H365</f>
        <v>0</v>
      </c>
      <c r="AR365" s="23" t="s">
        <v>231</v>
      </c>
      <c r="AT365" s="23" t="s">
        <v>157</v>
      </c>
      <c r="AU365" s="23" t="s">
        <v>88</v>
      </c>
      <c r="AY365" s="23" t="s">
        <v>155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23" t="s">
        <v>24</v>
      </c>
      <c r="BK365" s="185">
        <f>ROUND(I365*H365,2)</f>
        <v>0</v>
      </c>
      <c r="BL365" s="23" t="s">
        <v>231</v>
      </c>
      <c r="BM365" s="23" t="s">
        <v>912</v>
      </c>
    </row>
    <row r="366" spans="2:65" s="1" customFormat="1" ht="25.5" customHeight="1">
      <c r="B366" s="173"/>
      <c r="C366" s="174" t="s">
        <v>913</v>
      </c>
      <c r="D366" s="174" t="s">
        <v>157</v>
      </c>
      <c r="E366" s="175" t="s">
        <v>914</v>
      </c>
      <c r="F366" s="176" t="s">
        <v>915</v>
      </c>
      <c r="G366" s="177" t="s">
        <v>366</v>
      </c>
      <c r="H366" s="178">
        <v>38.200000000000003</v>
      </c>
      <c r="I366" s="179"/>
      <c r="J366" s="180">
        <f>ROUND(I366*H366,2)</f>
        <v>0</v>
      </c>
      <c r="K366" s="176" t="s">
        <v>161</v>
      </c>
      <c r="L366" s="40"/>
      <c r="M366" s="181" t="s">
        <v>5</v>
      </c>
      <c r="N366" s="182" t="s">
        <v>50</v>
      </c>
      <c r="O366" s="41"/>
      <c r="P366" s="183">
        <f>O366*H366</f>
        <v>0</v>
      </c>
      <c r="Q366" s="183">
        <v>2.2000000000000001E-3</v>
      </c>
      <c r="R366" s="183">
        <f>Q366*H366</f>
        <v>8.4040000000000017E-2</v>
      </c>
      <c r="S366" s="183">
        <v>0</v>
      </c>
      <c r="T366" s="184">
        <f>S366*H366</f>
        <v>0</v>
      </c>
      <c r="AR366" s="23" t="s">
        <v>231</v>
      </c>
      <c r="AT366" s="23" t="s">
        <v>157</v>
      </c>
      <c r="AU366" s="23" t="s">
        <v>88</v>
      </c>
      <c r="AY366" s="23" t="s">
        <v>155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23" t="s">
        <v>24</v>
      </c>
      <c r="BK366" s="185">
        <f>ROUND(I366*H366,2)</f>
        <v>0</v>
      </c>
      <c r="BL366" s="23" t="s">
        <v>231</v>
      </c>
      <c r="BM366" s="23" t="s">
        <v>916</v>
      </c>
    </row>
    <row r="367" spans="2:65" s="1" customFormat="1" ht="25.5" customHeight="1">
      <c r="B367" s="173"/>
      <c r="C367" s="174" t="s">
        <v>917</v>
      </c>
      <c r="D367" s="174" t="s">
        <v>157</v>
      </c>
      <c r="E367" s="175" t="s">
        <v>918</v>
      </c>
      <c r="F367" s="176" t="s">
        <v>919</v>
      </c>
      <c r="G367" s="177" t="s">
        <v>366</v>
      </c>
      <c r="H367" s="178">
        <v>48.4</v>
      </c>
      <c r="I367" s="179"/>
      <c r="J367" s="180">
        <f>ROUND(I367*H367,2)</f>
        <v>0</v>
      </c>
      <c r="K367" s="176" t="s">
        <v>161</v>
      </c>
      <c r="L367" s="40"/>
      <c r="M367" s="181" t="s">
        <v>5</v>
      </c>
      <c r="N367" s="182" t="s">
        <v>50</v>
      </c>
      <c r="O367" s="41"/>
      <c r="P367" s="183">
        <f>O367*H367</f>
        <v>0</v>
      </c>
      <c r="Q367" s="183">
        <v>2.0899999999999998E-3</v>
      </c>
      <c r="R367" s="183">
        <f>Q367*H367</f>
        <v>0.101156</v>
      </c>
      <c r="S367" s="183">
        <v>0</v>
      </c>
      <c r="T367" s="184">
        <f>S367*H367</f>
        <v>0</v>
      </c>
      <c r="AR367" s="23" t="s">
        <v>231</v>
      </c>
      <c r="AT367" s="23" t="s">
        <v>157</v>
      </c>
      <c r="AU367" s="23" t="s">
        <v>88</v>
      </c>
      <c r="AY367" s="23" t="s">
        <v>155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23" t="s">
        <v>24</v>
      </c>
      <c r="BK367" s="185">
        <f>ROUND(I367*H367,2)</f>
        <v>0</v>
      </c>
      <c r="BL367" s="23" t="s">
        <v>231</v>
      </c>
      <c r="BM367" s="23" t="s">
        <v>920</v>
      </c>
    </row>
    <row r="368" spans="2:65" s="11" customFormat="1">
      <c r="B368" s="186"/>
      <c r="D368" s="187" t="s">
        <v>164</v>
      </c>
      <c r="E368" s="188" t="s">
        <v>5</v>
      </c>
      <c r="F368" s="189" t="s">
        <v>449</v>
      </c>
      <c r="H368" s="190">
        <v>48.4</v>
      </c>
      <c r="I368" s="191"/>
      <c r="L368" s="186"/>
      <c r="M368" s="192"/>
      <c r="N368" s="193"/>
      <c r="O368" s="193"/>
      <c r="P368" s="193"/>
      <c r="Q368" s="193"/>
      <c r="R368" s="193"/>
      <c r="S368" s="193"/>
      <c r="T368" s="194"/>
      <c r="AT368" s="195" t="s">
        <v>164</v>
      </c>
      <c r="AU368" s="195" t="s">
        <v>88</v>
      </c>
      <c r="AV368" s="11" t="s">
        <v>88</v>
      </c>
      <c r="AW368" s="11" t="s">
        <v>43</v>
      </c>
      <c r="AX368" s="11" t="s">
        <v>24</v>
      </c>
      <c r="AY368" s="195" t="s">
        <v>155</v>
      </c>
    </row>
    <row r="369" spans="2:65" s="1" customFormat="1" ht="25.5" customHeight="1">
      <c r="B369" s="173"/>
      <c r="C369" s="174" t="s">
        <v>921</v>
      </c>
      <c r="D369" s="174" t="s">
        <v>157</v>
      </c>
      <c r="E369" s="175" t="s">
        <v>922</v>
      </c>
      <c r="F369" s="176" t="s">
        <v>923</v>
      </c>
      <c r="G369" s="177" t="s">
        <v>234</v>
      </c>
      <c r="H369" s="178">
        <v>4</v>
      </c>
      <c r="I369" s="179"/>
      <c r="J369" s="180">
        <f>ROUND(I369*H369,2)</f>
        <v>0</v>
      </c>
      <c r="K369" s="176" t="s">
        <v>161</v>
      </c>
      <c r="L369" s="40"/>
      <c r="M369" s="181" t="s">
        <v>5</v>
      </c>
      <c r="N369" s="182" t="s">
        <v>50</v>
      </c>
      <c r="O369" s="41"/>
      <c r="P369" s="183">
        <f>O369*H369</f>
        <v>0</v>
      </c>
      <c r="Q369" s="183">
        <v>2.5000000000000001E-4</v>
      </c>
      <c r="R369" s="183">
        <f>Q369*H369</f>
        <v>1E-3</v>
      </c>
      <c r="S369" s="183">
        <v>0</v>
      </c>
      <c r="T369" s="184">
        <f>S369*H369</f>
        <v>0</v>
      </c>
      <c r="AR369" s="23" t="s">
        <v>231</v>
      </c>
      <c r="AT369" s="23" t="s">
        <v>157</v>
      </c>
      <c r="AU369" s="23" t="s">
        <v>88</v>
      </c>
      <c r="AY369" s="23" t="s">
        <v>155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23" t="s">
        <v>24</v>
      </c>
      <c r="BK369" s="185">
        <f>ROUND(I369*H369,2)</f>
        <v>0</v>
      </c>
      <c r="BL369" s="23" t="s">
        <v>231</v>
      </c>
      <c r="BM369" s="23" t="s">
        <v>924</v>
      </c>
    </row>
    <row r="370" spans="2:65" s="1" customFormat="1" ht="25.5" customHeight="1">
      <c r="B370" s="173"/>
      <c r="C370" s="174" t="s">
        <v>925</v>
      </c>
      <c r="D370" s="174" t="s">
        <v>157</v>
      </c>
      <c r="E370" s="175" t="s">
        <v>926</v>
      </c>
      <c r="F370" s="176" t="s">
        <v>927</v>
      </c>
      <c r="G370" s="177" t="s">
        <v>366</v>
      </c>
      <c r="H370" s="178">
        <v>30</v>
      </c>
      <c r="I370" s="179"/>
      <c r="J370" s="180">
        <f>ROUND(I370*H370,2)</f>
        <v>0</v>
      </c>
      <c r="K370" s="176" t="s">
        <v>161</v>
      </c>
      <c r="L370" s="40"/>
      <c r="M370" s="181" t="s">
        <v>5</v>
      </c>
      <c r="N370" s="182" t="s">
        <v>50</v>
      </c>
      <c r="O370" s="41"/>
      <c r="P370" s="183">
        <f>O370*H370</f>
        <v>0</v>
      </c>
      <c r="Q370" s="183">
        <v>2.8600000000000001E-3</v>
      </c>
      <c r="R370" s="183">
        <f>Q370*H370</f>
        <v>8.5800000000000001E-2</v>
      </c>
      <c r="S370" s="183">
        <v>0</v>
      </c>
      <c r="T370" s="184">
        <f>S370*H370</f>
        <v>0</v>
      </c>
      <c r="AR370" s="23" t="s">
        <v>231</v>
      </c>
      <c r="AT370" s="23" t="s">
        <v>157</v>
      </c>
      <c r="AU370" s="23" t="s">
        <v>88</v>
      </c>
      <c r="AY370" s="23" t="s">
        <v>155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23" t="s">
        <v>24</v>
      </c>
      <c r="BK370" s="185">
        <f>ROUND(I370*H370,2)</f>
        <v>0</v>
      </c>
      <c r="BL370" s="23" t="s">
        <v>231</v>
      </c>
      <c r="BM370" s="23" t="s">
        <v>928</v>
      </c>
    </row>
    <row r="371" spans="2:65" s="11" customFormat="1">
      <c r="B371" s="186"/>
      <c r="D371" s="187" t="s">
        <v>164</v>
      </c>
      <c r="E371" s="188" t="s">
        <v>5</v>
      </c>
      <c r="F371" s="189" t="s">
        <v>929</v>
      </c>
      <c r="H371" s="190">
        <v>30</v>
      </c>
      <c r="I371" s="191"/>
      <c r="L371" s="186"/>
      <c r="M371" s="192"/>
      <c r="N371" s="193"/>
      <c r="O371" s="193"/>
      <c r="P371" s="193"/>
      <c r="Q371" s="193"/>
      <c r="R371" s="193"/>
      <c r="S371" s="193"/>
      <c r="T371" s="194"/>
      <c r="AT371" s="195" t="s">
        <v>164</v>
      </c>
      <c r="AU371" s="195" t="s">
        <v>88</v>
      </c>
      <c r="AV371" s="11" t="s">
        <v>88</v>
      </c>
      <c r="AW371" s="11" t="s">
        <v>43</v>
      </c>
      <c r="AX371" s="11" t="s">
        <v>24</v>
      </c>
      <c r="AY371" s="195" t="s">
        <v>155</v>
      </c>
    </row>
    <row r="372" spans="2:65" s="1" customFormat="1" ht="38.25" customHeight="1">
      <c r="B372" s="173"/>
      <c r="C372" s="174" t="s">
        <v>930</v>
      </c>
      <c r="D372" s="174" t="s">
        <v>157</v>
      </c>
      <c r="E372" s="175" t="s">
        <v>931</v>
      </c>
      <c r="F372" s="176" t="s">
        <v>932</v>
      </c>
      <c r="G372" s="177" t="s">
        <v>666</v>
      </c>
      <c r="H372" s="212"/>
      <c r="I372" s="179"/>
      <c r="J372" s="180">
        <f>ROUND(I372*H372,2)</f>
        <v>0</v>
      </c>
      <c r="K372" s="176" t="s">
        <v>161</v>
      </c>
      <c r="L372" s="40"/>
      <c r="M372" s="181" t="s">
        <v>5</v>
      </c>
      <c r="N372" s="182" t="s">
        <v>50</v>
      </c>
      <c r="O372" s="41"/>
      <c r="P372" s="183">
        <f>O372*H372</f>
        <v>0</v>
      </c>
      <c r="Q372" s="183">
        <v>0</v>
      </c>
      <c r="R372" s="183">
        <f>Q372*H372</f>
        <v>0</v>
      </c>
      <c r="S372" s="183">
        <v>0</v>
      </c>
      <c r="T372" s="184">
        <f>S372*H372</f>
        <v>0</v>
      </c>
      <c r="AR372" s="23" t="s">
        <v>231</v>
      </c>
      <c r="AT372" s="23" t="s">
        <v>157</v>
      </c>
      <c r="AU372" s="23" t="s">
        <v>88</v>
      </c>
      <c r="AY372" s="23" t="s">
        <v>155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23" t="s">
        <v>24</v>
      </c>
      <c r="BK372" s="185">
        <f>ROUND(I372*H372,2)</f>
        <v>0</v>
      </c>
      <c r="BL372" s="23" t="s">
        <v>231</v>
      </c>
      <c r="BM372" s="23" t="s">
        <v>933</v>
      </c>
    </row>
    <row r="373" spans="2:65" s="10" customFormat="1" ht="29.85" customHeight="1">
      <c r="B373" s="159"/>
      <c r="D373" s="170" t="s">
        <v>78</v>
      </c>
      <c r="E373" s="171" t="s">
        <v>934</v>
      </c>
      <c r="F373" s="171" t="s">
        <v>935</v>
      </c>
      <c r="I373" s="162"/>
      <c r="J373" s="172">
        <f>BK373</f>
        <v>0</v>
      </c>
      <c r="L373" s="159"/>
      <c r="M373" s="164"/>
      <c r="N373" s="165"/>
      <c r="O373" s="165"/>
      <c r="P373" s="166">
        <f>SUM(P374:P383)</f>
        <v>0</v>
      </c>
      <c r="Q373" s="165"/>
      <c r="R373" s="166">
        <f>SUM(R374:R383)</f>
        <v>0.17168</v>
      </c>
      <c r="S373" s="165"/>
      <c r="T373" s="167">
        <f>SUM(T374:T383)</f>
        <v>0</v>
      </c>
      <c r="AR373" s="160" t="s">
        <v>88</v>
      </c>
      <c r="AT373" s="168" t="s">
        <v>78</v>
      </c>
      <c r="AU373" s="168" t="s">
        <v>24</v>
      </c>
      <c r="AY373" s="160" t="s">
        <v>155</v>
      </c>
      <c r="BK373" s="169">
        <f>SUM(BK374:BK383)</f>
        <v>0</v>
      </c>
    </row>
    <row r="374" spans="2:65" s="1" customFormat="1" ht="25.5" customHeight="1">
      <c r="B374" s="173"/>
      <c r="C374" s="174" t="s">
        <v>936</v>
      </c>
      <c r="D374" s="174" t="s">
        <v>157</v>
      </c>
      <c r="E374" s="175" t="s">
        <v>937</v>
      </c>
      <c r="F374" s="176" t="s">
        <v>938</v>
      </c>
      <c r="G374" s="177" t="s">
        <v>234</v>
      </c>
      <c r="H374" s="178">
        <v>2</v>
      </c>
      <c r="I374" s="179"/>
      <c r="J374" s="180">
        <f t="shared" ref="J374:J383" si="30">ROUND(I374*H374,2)</f>
        <v>0</v>
      </c>
      <c r="K374" s="176" t="s">
        <v>161</v>
      </c>
      <c r="L374" s="40"/>
      <c r="M374" s="181" t="s">
        <v>5</v>
      </c>
      <c r="N374" s="182" t="s">
        <v>50</v>
      </c>
      <c r="O374" s="41"/>
      <c r="P374" s="183">
        <f t="shared" ref="P374:P383" si="31">O374*H374</f>
        <v>0</v>
      </c>
      <c r="Q374" s="183">
        <v>0</v>
      </c>
      <c r="R374" s="183">
        <f t="shared" ref="R374:R383" si="32">Q374*H374</f>
        <v>0</v>
      </c>
      <c r="S374" s="183">
        <v>0</v>
      </c>
      <c r="T374" s="184">
        <f t="shared" ref="T374:T383" si="33">S374*H374</f>
        <v>0</v>
      </c>
      <c r="AR374" s="23" t="s">
        <v>231</v>
      </c>
      <c r="AT374" s="23" t="s">
        <v>157</v>
      </c>
      <c r="AU374" s="23" t="s">
        <v>88</v>
      </c>
      <c r="AY374" s="23" t="s">
        <v>155</v>
      </c>
      <c r="BE374" s="185">
        <f t="shared" ref="BE374:BE383" si="34">IF(N374="základní",J374,0)</f>
        <v>0</v>
      </c>
      <c r="BF374" s="185">
        <f t="shared" ref="BF374:BF383" si="35">IF(N374="snížená",J374,0)</f>
        <v>0</v>
      </c>
      <c r="BG374" s="185">
        <f t="shared" ref="BG374:BG383" si="36">IF(N374="zákl. přenesená",J374,0)</f>
        <v>0</v>
      </c>
      <c r="BH374" s="185">
        <f t="shared" ref="BH374:BH383" si="37">IF(N374="sníž. přenesená",J374,0)</f>
        <v>0</v>
      </c>
      <c r="BI374" s="185">
        <f t="shared" ref="BI374:BI383" si="38">IF(N374="nulová",J374,0)</f>
        <v>0</v>
      </c>
      <c r="BJ374" s="23" t="s">
        <v>24</v>
      </c>
      <c r="BK374" s="185">
        <f t="shared" ref="BK374:BK383" si="39">ROUND(I374*H374,2)</f>
        <v>0</v>
      </c>
      <c r="BL374" s="23" t="s">
        <v>231</v>
      </c>
      <c r="BM374" s="23" t="s">
        <v>939</v>
      </c>
    </row>
    <row r="375" spans="2:65" s="1" customFormat="1" ht="16.5" customHeight="1">
      <c r="B375" s="173"/>
      <c r="C375" s="199" t="s">
        <v>940</v>
      </c>
      <c r="D375" s="199" t="s">
        <v>250</v>
      </c>
      <c r="E375" s="200" t="s">
        <v>941</v>
      </c>
      <c r="F375" s="201" t="s">
        <v>942</v>
      </c>
      <c r="G375" s="202" t="s">
        <v>234</v>
      </c>
      <c r="H375" s="203">
        <v>1</v>
      </c>
      <c r="I375" s="204"/>
      <c r="J375" s="205">
        <f t="shared" si="30"/>
        <v>0</v>
      </c>
      <c r="K375" s="201" t="s">
        <v>161</v>
      </c>
      <c r="L375" s="206"/>
      <c r="M375" s="207" t="s">
        <v>5</v>
      </c>
      <c r="N375" s="208" t="s">
        <v>50</v>
      </c>
      <c r="O375" s="41"/>
      <c r="P375" s="183">
        <f t="shared" si="31"/>
        <v>0</v>
      </c>
      <c r="Q375" s="183">
        <v>1.7500000000000002E-2</v>
      </c>
      <c r="R375" s="183">
        <f t="shared" si="32"/>
        <v>1.7500000000000002E-2</v>
      </c>
      <c r="S375" s="183">
        <v>0</v>
      </c>
      <c r="T375" s="184">
        <f t="shared" si="33"/>
        <v>0</v>
      </c>
      <c r="AR375" s="23" t="s">
        <v>311</v>
      </c>
      <c r="AT375" s="23" t="s">
        <v>250</v>
      </c>
      <c r="AU375" s="23" t="s">
        <v>88</v>
      </c>
      <c r="AY375" s="23" t="s">
        <v>155</v>
      </c>
      <c r="BE375" s="185">
        <f t="shared" si="34"/>
        <v>0</v>
      </c>
      <c r="BF375" s="185">
        <f t="shared" si="35"/>
        <v>0</v>
      </c>
      <c r="BG375" s="185">
        <f t="shared" si="36"/>
        <v>0</v>
      </c>
      <c r="BH375" s="185">
        <f t="shared" si="37"/>
        <v>0</v>
      </c>
      <c r="BI375" s="185">
        <f t="shared" si="38"/>
        <v>0</v>
      </c>
      <c r="BJ375" s="23" t="s">
        <v>24</v>
      </c>
      <c r="BK375" s="185">
        <f t="shared" si="39"/>
        <v>0</v>
      </c>
      <c r="BL375" s="23" t="s">
        <v>231</v>
      </c>
      <c r="BM375" s="23" t="s">
        <v>943</v>
      </c>
    </row>
    <row r="376" spans="2:65" s="1" customFormat="1" ht="16.5" customHeight="1">
      <c r="B376" s="173"/>
      <c r="C376" s="199" t="s">
        <v>944</v>
      </c>
      <c r="D376" s="199" t="s">
        <v>250</v>
      </c>
      <c r="E376" s="200" t="s">
        <v>945</v>
      </c>
      <c r="F376" s="201" t="s">
        <v>946</v>
      </c>
      <c r="G376" s="202" t="s">
        <v>234</v>
      </c>
      <c r="H376" s="203">
        <v>1</v>
      </c>
      <c r="I376" s="204"/>
      <c r="J376" s="205">
        <f t="shared" si="30"/>
        <v>0</v>
      </c>
      <c r="K376" s="201" t="s">
        <v>161</v>
      </c>
      <c r="L376" s="206"/>
      <c r="M376" s="207" t="s">
        <v>5</v>
      </c>
      <c r="N376" s="208" t="s">
        <v>50</v>
      </c>
      <c r="O376" s="41"/>
      <c r="P376" s="183">
        <f t="shared" si="31"/>
        <v>0</v>
      </c>
      <c r="Q376" s="183">
        <v>2.75E-2</v>
      </c>
      <c r="R376" s="183">
        <f t="shared" si="32"/>
        <v>2.75E-2</v>
      </c>
      <c r="S376" s="183">
        <v>0</v>
      </c>
      <c r="T376" s="184">
        <f t="shared" si="33"/>
        <v>0</v>
      </c>
      <c r="AR376" s="23" t="s">
        <v>311</v>
      </c>
      <c r="AT376" s="23" t="s">
        <v>250</v>
      </c>
      <c r="AU376" s="23" t="s">
        <v>88</v>
      </c>
      <c r="AY376" s="23" t="s">
        <v>155</v>
      </c>
      <c r="BE376" s="185">
        <f t="shared" si="34"/>
        <v>0</v>
      </c>
      <c r="BF376" s="185">
        <f t="shared" si="35"/>
        <v>0</v>
      </c>
      <c r="BG376" s="185">
        <f t="shared" si="36"/>
        <v>0</v>
      </c>
      <c r="BH376" s="185">
        <f t="shared" si="37"/>
        <v>0</v>
      </c>
      <c r="BI376" s="185">
        <f t="shared" si="38"/>
        <v>0</v>
      </c>
      <c r="BJ376" s="23" t="s">
        <v>24</v>
      </c>
      <c r="BK376" s="185">
        <f t="shared" si="39"/>
        <v>0</v>
      </c>
      <c r="BL376" s="23" t="s">
        <v>231</v>
      </c>
      <c r="BM376" s="23" t="s">
        <v>947</v>
      </c>
    </row>
    <row r="377" spans="2:65" s="1" customFormat="1" ht="25.5" customHeight="1">
      <c r="B377" s="173"/>
      <c r="C377" s="174" t="s">
        <v>948</v>
      </c>
      <c r="D377" s="174" t="s">
        <v>157</v>
      </c>
      <c r="E377" s="175" t="s">
        <v>949</v>
      </c>
      <c r="F377" s="176" t="s">
        <v>950</v>
      </c>
      <c r="G377" s="177" t="s">
        <v>234</v>
      </c>
      <c r="H377" s="178">
        <v>1</v>
      </c>
      <c r="I377" s="179"/>
      <c r="J377" s="180">
        <f t="shared" si="30"/>
        <v>0</v>
      </c>
      <c r="K377" s="176" t="s">
        <v>161</v>
      </c>
      <c r="L377" s="40"/>
      <c r="M377" s="181" t="s">
        <v>5</v>
      </c>
      <c r="N377" s="182" t="s">
        <v>50</v>
      </c>
      <c r="O377" s="41"/>
      <c r="P377" s="183">
        <f t="shared" si="31"/>
        <v>0</v>
      </c>
      <c r="Q377" s="183">
        <v>8.7000000000000001E-4</v>
      </c>
      <c r="R377" s="183">
        <f t="shared" si="32"/>
        <v>8.7000000000000001E-4</v>
      </c>
      <c r="S377" s="183">
        <v>0</v>
      </c>
      <c r="T377" s="184">
        <f t="shared" si="33"/>
        <v>0</v>
      </c>
      <c r="AR377" s="23" t="s">
        <v>231</v>
      </c>
      <c r="AT377" s="23" t="s">
        <v>157</v>
      </c>
      <c r="AU377" s="23" t="s">
        <v>88</v>
      </c>
      <c r="AY377" s="23" t="s">
        <v>155</v>
      </c>
      <c r="BE377" s="185">
        <f t="shared" si="34"/>
        <v>0</v>
      </c>
      <c r="BF377" s="185">
        <f t="shared" si="35"/>
        <v>0</v>
      </c>
      <c r="BG377" s="185">
        <f t="shared" si="36"/>
        <v>0</v>
      </c>
      <c r="BH377" s="185">
        <f t="shared" si="37"/>
        <v>0</v>
      </c>
      <c r="BI377" s="185">
        <f t="shared" si="38"/>
        <v>0</v>
      </c>
      <c r="BJ377" s="23" t="s">
        <v>24</v>
      </c>
      <c r="BK377" s="185">
        <f t="shared" si="39"/>
        <v>0</v>
      </c>
      <c r="BL377" s="23" t="s">
        <v>231</v>
      </c>
      <c r="BM377" s="23" t="s">
        <v>951</v>
      </c>
    </row>
    <row r="378" spans="2:65" s="1" customFormat="1" ht="16.5" customHeight="1">
      <c r="B378" s="173"/>
      <c r="C378" s="199" t="s">
        <v>952</v>
      </c>
      <c r="D378" s="199" t="s">
        <v>250</v>
      </c>
      <c r="E378" s="200" t="s">
        <v>953</v>
      </c>
      <c r="F378" s="201" t="s">
        <v>954</v>
      </c>
      <c r="G378" s="202" t="s">
        <v>234</v>
      </c>
      <c r="H378" s="203">
        <v>1</v>
      </c>
      <c r="I378" s="204"/>
      <c r="J378" s="205">
        <f t="shared" si="30"/>
        <v>0</v>
      </c>
      <c r="K378" s="201" t="s">
        <v>161</v>
      </c>
      <c r="L378" s="206"/>
      <c r="M378" s="207" t="s">
        <v>5</v>
      </c>
      <c r="N378" s="208" t="s">
        <v>50</v>
      </c>
      <c r="O378" s="41"/>
      <c r="P378" s="183">
        <f t="shared" si="31"/>
        <v>0</v>
      </c>
      <c r="Q378" s="183">
        <v>4.4999999999999998E-2</v>
      </c>
      <c r="R378" s="183">
        <f t="shared" si="32"/>
        <v>4.4999999999999998E-2</v>
      </c>
      <c r="S378" s="183">
        <v>0</v>
      </c>
      <c r="T378" s="184">
        <f t="shared" si="33"/>
        <v>0</v>
      </c>
      <c r="AR378" s="23" t="s">
        <v>311</v>
      </c>
      <c r="AT378" s="23" t="s">
        <v>250</v>
      </c>
      <c r="AU378" s="23" t="s">
        <v>88</v>
      </c>
      <c r="AY378" s="23" t="s">
        <v>155</v>
      </c>
      <c r="BE378" s="185">
        <f t="shared" si="34"/>
        <v>0</v>
      </c>
      <c r="BF378" s="185">
        <f t="shared" si="35"/>
        <v>0</v>
      </c>
      <c r="BG378" s="185">
        <f t="shared" si="36"/>
        <v>0</v>
      </c>
      <c r="BH378" s="185">
        <f t="shared" si="37"/>
        <v>0</v>
      </c>
      <c r="BI378" s="185">
        <f t="shared" si="38"/>
        <v>0</v>
      </c>
      <c r="BJ378" s="23" t="s">
        <v>24</v>
      </c>
      <c r="BK378" s="185">
        <f t="shared" si="39"/>
        <v>0</v>
      </c>
      <c r="BL378" s="23" t="s">
        <v>231</v>
      </c>
      <c r="BM378" s="23" t="s">
        <v>955</v>
      </c>
    </row>
    <row r="379" spans="2:65" s="1" customFormat="1" ht="25.5" customHeight="1">
      <c r="B379" s="173"/>
      <c r="C379" s="174" t="s">
        <v>956</v>
      </c>
      <c r="D379" s="174" t="s">
        <v>157</v>
      </c>
      <c r="E379" s="175" t="s">
        <v>957</v>
      </c>
      <c r="F379" s="176" t="s">
        <v>958</v>
      </c>
      <c r="G379" s="177" t="s">
        <v>234</v>
      </c>
      <c r="H379" s="178">
        <v>1</v>
      </c>
      <c r="I379" s="179"/>
      <c r="J379" s="180">
        <f t="shared" si="30"/>
        <v>0</v>
      </c>
      <c r="K379" s="176" t="s">
        <v>161</v>
      </c>
      <c r="L379" s="40"/>
      <c r="M379" s="181" t="s">
        <v>5</v>
      </c>
      <c r="N379" s="182" t="s">
        <v>50</v>
      </c>
      <c r="O379" s="41"/>
      <c r="P379" s="183">
        <f t="shared" si="31"/>
        <v>0</v>
      </c>
      <c r="Q379" s="183">
        <v>8.0999999999999996E-4</v>
      </c>
      <c r="R379" s="183">
        <f t="shared" si="32"/>
        <v>8.0999999999999996E-4</v>
      </c>
      <c r="S379" s="183">
        <v>0</v>
      </c>
      <c r="T379" s="184">
        <f t="shared" si="33"/>
        <v>0</v>
      </c>
      <c r="AR379" s="23" t="s">
        <v>231</v>
      </c>
      <c r="AT379" s="23" t="s">
        <v>157</v>
      </c>
      <c r="AU379" s="23" t="s">
        <v>88</v>
      </c>
      <c r="AY379" s="23" t="s">
        <v>155</v>
      </c>
      <c r="BE379" s="185">
        <f t="shared" si="34"/>
        <v>0</v>
      </c>
      <c r="BF379" s="185">
        <f t="shared" si="35"/>
        <v>0</v>
      </c>
      <c r="BG379" s="185">
        <f t="shared" si="36"/>
        <v>0</v>
      </c>
      <c r="BH379" s="185">
        <f t="shared" si="37"/>
        <v>0</v>
      </c>
      <c r="BI379" s="185">
        <f t="shared" si="38"/>
        <v>0</v>
      </c>
      <c r="BJ379" s="23" t="s">
        <v>24</v>
      </c>
      <c r="BK379" s="185">
        <f t="shared" si="39"/>
        <v>0</v>
      </c>
      <c r="BL379" s="23" t="s">
        <v>231</v>
      </c>
      <c r="BM379" s="23" t="s">
        <v>959</v>
      </c>
    </row>
    <row r="380" spans="2:65" s="1" customFormat="1" ht="16.5" customHeight="1">
      <c r="B380" s="173"/>
      <c r="C380" s="199" t="s">
        <v>960</v>
      </c>
      <c r="D380" s="199" t="s">
        <v>250</v>
      </c>
      <c r="E380" s="200" t="s">
        <v>961</v>
      </c>
      <c r="F380" s="201" t="s">
        <v>1496</v>
      </c>
      <c r="G380" s="202" t="s">
        <v>234</v>
      </c>
      <c r="H380" s="203">
        <v>1</v>
      </c>
      <c r="I380" s="204"/>
      <c r="J380" s="205">
        <f t="shared" si="30"/>
        <v>0</v>
      </c>
      <c r="K380" s="201" t="s">
        <v>161</v>
      </c>
      <c r="L380" s="206"/>
      <c r="M380" s="207" t="s">
        <v>5</v>
      </c>
      <c r="N380" s="208" t="s">
        <v>50</v>
      </c>
      <c r="O380" s="41"/>
      <c r="P380" s="183">
        <f t="shared" si="31"/>
        <v>0</v>
      </c>
      <c r="Q380" s="183">
        <v>0.08</v>
      </c>
      <c r="R380" s="183">
        <f t="shared" si="32"/>
        <v>0.08</v>
      </c>
      <c r="S380" s="183">
        <v>0</v>
      </c>
      <c r="T380" s="184">
        <f t="shared" si="33"/>
        <v>0</v>
      </c>
      <c r="AR380" s="23" t="s">
        <v>311</v>
      </c>
      <c r="AT380" s="23" t="s">
        <v>250</v>
      </c>
      <c r="AU380" s="23" t="s">
        <v>88</v>
      </c>
      <c r="AY380" s="23" t="s">
        <v>155</v>
      </c>
      <c r="BE380" s="185">
        <f t="shared" si="34"/>
        <v>0</v>
      </c>
      <c r="BF380" s="185">
        <f t="shared" si="35"/>
        <v>0</v>
      </c>
      <c r="BG380" s="185">
        <f t="shared" si="36"/>
        <v>0</v>
      </c>
      <c r="BH380" s="185">
        <f t="shared" si="37"/>
        <v>0</v>
      </c>
      <c r="BI380" s="185">
        <f t="shared" si="38"/>
        <v>0</v>
      </c>
      <c r="BJ380" s="23" t="s">
        <v>24</v>
      </c>
      <c r="BK380" s="185">
        <f t="shared" si="39"/>
        <v>0</v>
      </c>
      <c r="BL380" s="23" t="s">
        <v>231</v>
      </c>
      <c r="BM380" s="23" t="s">
        <v>962</v>
      </c>
    </row>
    <row r="381" spans="2:65" s="1" customFormat="1" ht="25.5" customHeight="1">
      <c r="B381" s="173"/>
      <c r="C381" s="174" t="s">
        <v>963</v>
      </c>
      <c r="D381" s="174" t="s">
        <v>157</v>
      </c>
      <c r="E381" s="175" t="s">
        <v>964</v>
      </c>
      <c r="F381" s="176" t="s">
        <v>965</v>
      </c>
      <c r="G381" s="177" t="s">
        <v>234</v>
      </c>
      <c r="H381" s="178">
        <v>0</v>
      </c>
      <c r="I381" s="179"/>
      <c r="J381" s="180">
        <f t="shared" si="30"/>
        <v>0</v>
      </c>
      <c r="K381" s="176" t="s">
        <v>161</v>
      </c>
      <c r="L381" s="40"/>
      <c r="M381" s="181" t="s">
        <v>5</v>
      </c>
      <c r="N381" s="182" t="s">
        <v>50</v>
      </c>
      <c r="O381" s="41"/>
      <c r="P381" s="183">
        <f t="shared" si="31"/>
        <v>0</v>
      </c>
      <c r="Q381" s="183">
        <v>4.4000000000000002E-4</v>
      </c>
      <c r="R381" s="183">
        <f t="shared" si="32"/>
        <v>0</v>
      </c>
      <c r="S381" s="183">
        <v>0</v>
      </c>
      <c r="T381" s="184">
        <f t="shared" si="33"/>
        <v>0</v>
      </c>
      <c r="AR381" s="23" t="s">
        <v>231</v>
      </c>
      <c r="AT381" s="23" t="s">
        <v>157</v>
      </c>
      <c r="AU381" s="23" t="s">
        <v>88</v>
      </c>
      <c r="AY381" s="23" t="s">
        <v>155</v>
      </c>
      <c r="BE381" s="185">
        <f t="shared" si="34"/>
        <v>0</v>
      </c>
      <c r="BF381" s="185">
        <f t="shared" si="35"/>
        <v>0</v>
      </c>
      <c r="BG381" s="185">
        <f t="shared" si="36"/>
        <v>0</v>
      </c>
      <c r="BH381" s="185">
        <f t="shared" si="37"/>
        <v>0</v>
      </c>
      <c r="BI381" s="185">
        <f t="shared" si="38"/>
        <v>0</v>
      </c>
      <c r="BJ381" s="23" t="s">
        <v>24</v>
      </c>
      <c r="BK381" s="185">
        <f t="shared" si="39"/>
        <v>0</v>
      </c>
      <c r="BL381" s="23" t="s">
        <v>231</v>
      </c>
      <c r="BM381" s="23" t="s">
        <v>966</v>
      </c>
    </row>
    <row r="382" spans="2:65" s="1" customFormat="1" ht="16.5" customHeight="1">
      <c r="B382" s="173"/>
      <c r="C382" s="199" t="s">
        <v>967</v>
      </c>
      <c r="D382" s="199" t="s">
        <v>250</v>
      </c>
      <c r="E382" s="200" t="s">
        <v>968</v>
      </c>
      <c r="F382" s="201" t="s">
        <v>969</v>
      </c>
      <c r="G382" s="202" t="s">
        <v>234</v>
      </c>
      <c r="H382" s="203">
        <v>0</v>
      </c>
      <c r="I382" s="204"/>
      <c r="J382" s="205">
        <f t="shared" si="30"/>
        <v>0</v>
      </c>
      <c r="K382" s="201" t="s">
        <v>161</v>
      </c>
      <c r="L382" s="206"/>
      <c r="M382" s="207" t="s">
        <v>5</v>
      </c>
      <c r="N382" s="208" t="s">
        <v>50</v>
      </c>
      <c r="O382" s="41"/>
      <c r="P382" s="183">
        <f t="shared" si="31"/>
        <v>0</v>
      </c>
      <c r="Q382" s="183">
        <v>1.2E-2</v>
      </c>
      <c r="R382" s="183">
        <f t="shared" si="32"/>
        <v>0</v>
      </c>
      <c r="S382" s="183">
        <v>0</v>
      </c>
      <c r="T382" s="184">
        <f t="shared" si="33"/>
        <v>0</v>
      </c>
      <c r="AR382" s="23" t="s">
        <v>311</v>
      </c>
      <c r="AT382" s="23" t="s">
        <v>250</v>
      </c>
      <c r="AU382" s="23" t="s">
        <v>88</v>
      </c>
      <c r="AY382" s="23" t="s">
        <v>155</v>
      </c>
      <c r="BE382" s="185">
        <f t="shared" si="34"/>
        <v>0</v>
      </c>
      <c r="BF382" s="185">
        <f t="shared" si="35"/>
        <v>0</v>
      </c>
      <c r="BG382" s="185">
        <f t="shared" si="36"/>
        <v>0</v>
      </c>
      <c r="BH382" s="185">
        <f t="shared" si="37"/>
        <v>0</v>
      </c>
      <c r="BI382" s="185">
        <f t="shared" si="38"/>
        <v>0</v>
      </c>
      <c r="BJ382" s="23" t="s">
        <v>24</v>
      </c>
      <c r="BK382" s="185">
        <f t="shared" si="39"/>
        <v>0</v>
      </c>
      <c r="BL382" s="23" t="s">
        <v>231</v>
      </c>
      <c r="BM382" s="23" t="s">
        <v>970</v>
      </c>
    </row>
    <row r="383" spans="2:65" s="1" customFormat="1" ht="38.25" customHeight="1">
      <c r="B383" s="173"/>
      <c r="C383" s="174" t="s">
        <v>971</v>
      </c>
      <c r="D383" s="174" t="s">
        <v>157</v>
      </c>
      <c r="E383" s="175" t="s">
        <v>972</v>
      </c>
      <c r="F383" s="176" t="s">
        <v>973</v>
      </c>
      <c r="G383" s="177" t="s">
        <v>666</v>
      </c>
      <c r="H383" s="212"/>
      <c r="I383" s="179"/>
      <c r="J383" s="180">
        <f t="shared" si="30"/>
        <v>0</v>
      </c>
      <c r="K383" s="176" t="s">
        <v>161</v>
      </c>
      <c r="L383" s="40"/>
      <c r="M383" s="181" t="s">
        <v>5</v>
      </c>
      <c r="N383" s="182" t="s">
        <v>50</v>
      </c>
      <c r="O383" s="41"/>
      <c r="P383" s="183">
        <f t="shared" si="31"/>
        <v>0</v>
      </c>
      <c r="Q383" s="183">
        <v>0</v>
      </c>
      <c r="R383" s="183">
        <f t="shared" si="32"/>
        <v>0</v>
      </c>
      <c r="S383" s="183">
        <v>0</v>
      </c>
      <c r="T383" s="184">
        <f t="shared" si="33"/>
        <v>0</v>
      </c>
      <c r="AR383" s="23" t="s">
        <v>231</v>
      </c>
      <c r="AT383" s="23" t="s">
        <v>157</v>
      </c>
      <c r="AU383" s="23" t="s">
        <v>88</v>
      </c>
      <c r="AY383" s="23" t="s">
        <v>155</v>
      </c>
      <c r="BE383" s="185">
        <f t="shared" si="34"/>
        <v>0</v>
      </c>
      <c r="BF383" s="185">
        <f t="shared" si="35"/>
        <v>0</v>
      </c>
      <c r="BG383" s="185">
        <f t="shared" si="36"/>
        <v>0</v>
      </c>
      <c r="BH383" s="185">
        <f t="shared" si="37"/>
        <v>0</v>
      </c>
      <c r="BI383" s="185">
        <f t="shared" si="38"/>
        <v>0</v>
      </c>
      <c r="BJ383" s="23" t="s">
        <v>24</v>
      </c>
      <c r="BK383" s="185">
        <f t="shared" si="39"/>
        <v>0</v>
      </c>
      <c r="BL383" s="23" t="s">
        <v>231</v>
      </c>
      <c r="BM383" s="23" t="s">
        <v>974</v>
      </c>
    </row>
    <row r="384" spans="2:65" s="10" customFormat="1" ht="29.85" customHeight="1">
      <c r="B384" s="159"/>
      <c r="D384" s="170" t="s">
        <v>78</v>
      </c>
      <c r="E384" s="171" t="s">
        <v>975</v>
      </c>
      <c r="F384" s="171" t="s">
        <v>976</v>
      </c>
      <c r="I384" s="162"/>
      <c r="J384" s="172">
        <f>BK384</f>
        <v>0</v>
      </c>
      <c r="L384" s="159"/>
      <c r="M384" s="164"/>
      <c r="N384" s="165"/>
      <c r="O384" s="165"/>
      <c r="P384" s="166">
        <f>SUM(P385:P410)</f>
        <v>0</v>
      </c>
      <c r="Q384" s="165"/>
      <c r="R384" s="166">
        <f>SUM(R385:R410)</f>
        <v>0.74964655000000002</v>
      </c>
      <c r="S384" s="165"/>
      <c r="T384" s="167">
        <f>SUM(T385:T410)</f>
        <v>3.9029060000000002</v>
      </c>
      <c r="AR384" s="160" t="s">
        <v>88</v>
      </c>
      <c r="AT384" s="168" t="s">
        <v>78</v>
      </c>
      <c r="AU384" s="168" t="s">
        <v>24</v>
      </c>
      <c r="AY384" s="160" t="s">
        <v>155</v>
      </c>
      <c r="BK384" s="169">
        <f>SUM(BK385:BK410)</f>
        <v>0</v>
      </c>
    </row>
    <row r="385" spans="2:65" s="1" customFormat="1" ht="16.5" customHeight="1">
      <c r="B385" s="173"/>
      <c r="C385" s="321" t="s">
        <v>977</v>
      </c>
      <c r="D385" s="321" t="s">
        <v>157</v>
      </c>
      <c r="E385" s="175" t="s">
        <v>978</v>
      </c>
      <c r="F385" s="176" t="s">
        <v>979</v>
      </c>
      <c r="G385" s="177" t="s">
        <v>160</v>
      </c>
      <c r="H385" s="178">
        <v>557.55799999999999</v>
      </c>
      <c r="I385" s="179"/>
      <c r="J385" s="180">
        <f>ROUND(I385*H385,2)</f>
        <v>0</v>
      </c>
      <c r="K385" s="176" t="s">
        <v>161</v>
      </c>
      <c r="L385" s="40"/>
      <c r="M385" s="181" t="s">
        <v>5</v>
      </c>
      <c r="N385" s="182" t="s">
        <v>50</v>
      </c>
      <c r="O385" s="41"/>
      <c r="P385" s="183">
        <f>O385*H385</f>
        <v>0</v>
      </c>
      <c r="Q385" s="183">
        <v>0</v>
      </c>
      <c r="R385" s="183">
        <f>Q385*H385</f>
        <v>0</v>
      </c>
      <c r="S385" s="183">
        <v>7.0000000000000001E-3</v>
      </c>
      <c r="T385" s="184">
        <f>S385*H385</f>
        <v>3.9029060000000002</v>
      </c>
      <c r="AR385" s="23" t="s">
        <v>162</v>
      </c>
      <c r="AT385" s="23" t="s">
        <v>157</v>
      </c>
      <c r="AU385" s="23" t="s">
        <v>88</v>
      </c>
      <c r="AY385" s="23" t="s">
        <v>155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23" t="s">
        <v>24</v>
      </c>
      <c r="BK385" s="185">
        <f>ROUND(I385*H385,2)</f>
        <v>0</v>
      </c>
      <c r="BL385" s="23" t="s">
        <v>162</v>
      </c>
      <c r="BM385" s="23" t="s">
        <v>980</v>
      </c>
    </row>
    <row r="386" spans="2:65" s="1" customFormat="1" ht="38.25" customHeight="1">
      <c r="B386" s="173"/>
      <c r="C386" s="174" t="s">
        <v>981</v>
      </c>
      <c r="D386" s="174" t="s">
        <v>157</v>
      </c>
      <c r="E386" s="175" t="s">
        <v>982</v>
      </c>
      <c r="F386" s="176" t="s">
        <v>983</v>
      </c>
      <c r="G386" s="177" t="s">
        <v>160</v>
      </c>
      <c r="H386" s="178">
        <v>90</v>
      </c>
      <c r="I386" s="179"/>
      <c r="J386" s="180">
        <f>ROUND(I386*H386,2)</f>
        <v>0</v>
      </c>
      <c r="K386" s="176" t="s">
        <v>161</v>
      </c>
      <c r="L386" s="40"/>
      <c r="M386" s="181" t="s">
        <v>5</v>
      </c>
      <c r="N386" s="182" t="s">
        <v>50</v>
      </c>
      <c r="O386" s="41"/>
      <c r="P386" s="183">
        <f>O386*H386</f>
        <v>0</v>
      </c>
      <c r="Q386" s="183">
        <v>2.5000000000000001E-4</v>
      </c>
      <c r="R386" s="183">
        <f>Q386*H386</f>
        <v>2.2499999999999999E-2</v>
      </c>
      <c r="S386" s="183">
        <v>0</v>
      </c>
      <c r="T386" s="184">
        <f>S386*H386</f>
        <v>0</v>
      </c>
      <c r="AR386" s="23" t="s">
        <v>231</v>
      </c>
      <c r="AT386" s="23" t="s">
        <v>157</v>
      </c>
      <c r="AU386" s="23" t="s">
        <v>88</v>
      </c>
      <c r="AY386" s="23" t="s">
        <v>155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23" t="s">
        <v>24</v>
      </c>
      <c r="BK386" s="185">
        <f>ROUND(I386*H386,2)</f>
        <v>0</v>
      </c>
      <c r="BL386" s="23" t="s">
        <v>231</v>
      </c>
      <c r="BM386" s="23" t="s">
        <v>984</v>
      </c>
    </row>
    <row r="387" spans="2:65" s="11" customFormat="1">
      <c r="B387" s="186"/>
      <c r="D387" s="187" t="s">
        <v>164</v>
      </c>
      <c r="E387" s="188" t="s">
        <v>5</v>
      </c>
      <c r="F387" s="189" t="s">
        <v>985</v>
      </c>
      <c r="H387" s="190">
        <v>90</v>
      </c>
      <c r="I387" s="191"/>
      <c r="L387" s="186"/>
      <c r="M387" s="192"/>
      <c r="N387" s="193"/>
      <c r="O387" s="193"/>
      <c r="P387" s="193"/>
      <c r="Q387" s="193"/>
      <c r="R387" s="193"/>
      <c r="S387" s="193"/>
      <c r="T387" s="194"/>
      <c r="AT387" s="195" t="s">
        <v>164</v>
      </c>
      <c r="AU387" s="195" t="s">
        <v>88</v>
      </c>
      <c r="AV387" s="11" t="s">
        <v>88</v>
      </c>
      <c r="AW387" s="11" t="s">
        <v>43</v>
      </c>
      <c r="AX387" s="11" t="s">
        <v>24</v>
      </c>
      <c r="AY387" s="195" t="s">
        <v>155</v>
      </c>
    </row>
    <row r="388" spans="2:65" s="1" customFormat="1" ht="16.5" customHeight="1">
      <c r="B388" s="173"/>
      <c r="C388" s="322" t="s">
        <v>986</v>
      </c>
      <c r="D388" s="322" t="s">
        <v>250</v>
      </c>
      <c r="E388" s="200" t="s">
        <v>987</v>
      </c>
      <c r="F388" s="201" t="s">
        <v>988</v>
      </c>
      <c r="G388" s="202" t="s">
        <v>719</v>
      </c>
      <c r="H388" s="203">
        <v>12</v>
      </c>
      <c r="I388" s="204"/>
      <c r="J388" s="205">
        <f>ROUND(I388*H388,2)</f>
        <v>0</v>
      </c>
      <c r="K388" s="201" t="s">
        <v>5</v>
      </c>
      <c r="L388" s="206"/>
      <c r="M388" s="207" t="s">
        <v>5</v>
      </c>
      <c r="N388" s="208" t="s">
        <v>50</v>
      </c>
      <c r="O388" s="41"/>
      <c r="P388" s="183">
        <f>O388*H388</f>
        <v>0</v>
      </c>
      <c r="Q388" s="183">
        <v>0</v>
      </c>
      <c r="R388" s="183">
        <f>Q388*H388</f>
        <v>0</v>
      </c>
      <c r="S388" s="183">
        <v>0</v>
      </c>
      <c r="T388" s="184">
        <f>S388*H388</f>
        <v>0</v>
      </c>
      <c r="AR388" s="23" t="s">
        <v>311</v>
      </c>
      <c r="AT388" s="23" t="s">
        <v>250</v>
      </c>
      <c r="AU388" s="23" t="s">
        <v>88</v>
      </c>
      <c r="AY388" s="23" t="s">
        <v>155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23" t="s">
        <v>24</v>
      </c>
      <c r="BK388" s="185">
        <f>ROUND(I388*H388,2)</f>
        <v>0</v>
      </c>
      <c r="BL388" s="23" t="s">
        <v>231</v>
      </c>
      <c r="BM388" s="23" t="s">
        <v>989</v>
      </c>
    </row>
    <row r="389" spans="2:65" s="1" customFormat="1" ht="38.25" customHeight="1">
      <c r="B389" s="173"/>
      <c r="C389" s="174" t="s">
        <v>990</v>
      </c>
      <c r="D389" s="174" t="s">
        <v>157</v>
      </c>
      <c r="E389" s="175" t="s">
        <v>991</v>
      </c>
      <c r="F389" s="176" t="s">
        <v>992</v>
      </c>
      <c r="G389" s="177" t="s">
        <v>160</v>
      </c>
      <c r="H389" s="178">
        <v>27.15</v>
      </c>
      <c r="I389" s="179"/>
      <c r="J389" s="180">
        <f>ROUND(I389*H389,2)</f>
        <v>0</v>
      </c>
      <c r="K389" s="176" t="s">
        <v>161</v>
      </c>
      <c r="L389" s="40"/>
      <c r="M389" s="181" t="s">
        <v>5</v>
      </c>
      <c r="N389" s="182" t="s">
        <v>50</v>
      </c>
      <c r="O389" s="41"/>
      <c r="P389" s="183">
        <f>O389*H389</f>
        <v>0</v>
      </c>
      <c r="Q389" s="183">
        <v>2.5000000000000001E-4</v>
      </c>
      <c r="R389" s="183">
        <f>Q389*H389</f>
        <v>6.7875000000000001E-3</v>
      </c>
      <c r="S389" s="183">
        <v>0</v>
      </c>
      <c r="T389" s="184">
        <f>S389*H389</f>
        <v>0</v>
      </c>
      <c r="AR389" s="23" t="s">
        <v>231</v>
      </c>
      <c r="AT389" s="23" t="s">
        <v>157</v>
      </c>
      <c r="AU389" s="23" t="s">
        <v>88</v>
      </c>
      <c r="AY389" s="23" t="s">
        <v>155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23" t="s">
        <v>24</v>
      </c>
      <c r="BK389" s="185">
        <f>ROUND(I389*H389,2)</f>
        <v>0</v>
      </c>
      <c r="BL389" s="23" t="s">
        <v>231</v>
      </c>
      <c r="BM389" s="23" t="s">
        <v>993</v>
      </c>
    </row>
    <row r="390" spans="2:65" s="11" customFormat="1">
      <c r="B390" s="186"/>
      <c r="D390" s="187" t="s">
        <v>164</v>
      </c>
      <c r="E390" s="188" t="s">
        <v>5</v>
      </c>
      <c r="F390" s="189" t="s">
        <v>994</v>
      </c>
      <c r="H390" s="190">
        <v>27.15</v>
      </c>
      <c r="I390" s="191"/>
      <c r="L390" s="186"/>
      <c r="M390" s="192"/>
      <c r="N390" s="193"/>
      <c r="O390" s="193"/>
      <c r="P390" s="193"/>
      <c r="Q390" s="193"/>
      <c r="R390" s="193"/>
      <c r="S390" s="193"/>
      <c r="T390" s="194"/>
      <c r="AT390" s="195" t="s">
        <v>164</v>
      </c>
      <c r="AU390" s="195" t="s">
        <v>88</v>
      </c>
      <c r="AV390" s="11" t="s">
        <v>88</v>
      </c>
      <c r="AW390" s="11" t="s">
        <v>43</v>
      </c>
      <c r="AX390" s="11" t="s">
        <v>24</v>
      </c>
      <c r="AY390" s="195" t="s">
        <v>155</v>
      </c>
    </row>
    <row r="391" spans="2:65" s="1" customFormat="1" ht="16.5" customHeight="1">
      <c r="B391" s="173"/>
      <c r="C391" s="199" t="s">
        <v>995</v>
      </c>
      <c r="D391" s="199" t="s">
        <v>250</v>
      </c>
      <c r="E391" s="200" t="s">
        <v>996</v>
      </c>
      <c r="F391" s="201" t="s">
        <v>997</v>
      </c>
      <c r="G391" s="202" t="s">
        <v>719</v>
      </c>
      <c r="H391" s="203">
        <v>1</v>
      </c>
      <c r="I391" s="204"/>
      <c r="J391" s="205">
        <f>ROUND(I391*H391,2)</f>
        <v>0</v>
      </c>
      <c r="K391" s="201" t="s">
        <v>5</v>
      </c>
      <c r="L391" s="206"/>
      <c r="M391" s="207" t="s">
        <v>5</v>
      </c>
      <c r="N391" s="208" t="s">
        <v>50</v>
      </c>
      <c r="O391" s="41"/>
      <c r="P391" s="183">
        <f>O391*H391</f>
        <v>0</v>
      </c>
      <c r="Q391" s="183">
        <v>0</v>
      </c>
      <c r="R391" s="183">
        <f>Q391*H391</f>
        <v>0</v>
      </c>
      <c r="S391" s="183">
        <v>0</v>
      </c>
      <c r="T391" s="184">
        <f>S391*H391</f>
        <v>0</v>
      </c>
      <c r="AR391" s="23" t="s">
        <v>311</v>
      </c>
      <c r="AT391" s="23" t="s">
        <v>250</v>
      </c>
      <c r="AU391" s="23" t="s">
        <v>88</v>
      </c>
      <c r="AY391" s="23" t="s">
        <v>155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23" t="s">
        <v>24</v>
      </c>
      <c r="BK391" s="185">
        <f>ROUND(I391*H391,2)</f>
        <v>0</v>
      </c>
      <c r="BL391" s="23" t="s">
        <v>231</v>
      </c>
      <c r="BM391" s="23" t="s">
        <v>998</v>
      </c>
    </row>
    <row r="392" spans="2:65" s="1" customFormat="1" ht="25.5" customHeight="1">
      <c r="B392" s="173"/>
      <c r="C392" s="174" t="s">
        <v>999</v>
      </c>
      <c r="D392" s="174" t="s">
        <v>157</v>
      </c>
      <c r="E392" s="175" t="s">
        <v>1000</v>
      </c>
      <c r="F392" s="176" t="s">
        <v>1001</v>
      </c>
      <c r="G392" s="177" t="s">
        <v>160</v>
      </c>
      <c r="H392" s="178">
        <v>18.745000000000001</v>
      </c>
      <c r="I392" s="179"/>
      <c r="J392" s="180">
        <f>ROUND(I392*H392,2)</f>
        <v>0</v>
      </c>
      <c r="K392" s="176" t="s">
        <v>161</v>
      </c>
      <c r="L392" s="40"/>
      <c r="M392" s="181" t="s">
        <v>5</v>
      </c>
      <c r="N392" s="182" t="s">
        <v>50</v>
      </c>
      <c r="O392" s="41"/>
      <c r="P392" s="183">
        <f>O392*H392</f>
        <v>0</v>
      </c>
      <c r="Q392" s="183">
        <v>2.5000000000000001E-4</v>
      </c>
      <c r="R392" s="183">
        <f>Q392*H392</f>
        <v>4.6862500000000003E-3</v>
      </c>
      <c r="S392" s="183">
        <v>0</v>
      </c>
      <c r="T392" s="184">
        <f>S392*H392</f>
        <v>0</v>
      </c>
      <c r="AR392" s="23" t="s">
        <v>231</v>
      </c>
      <c r="AT392" s="23" t="s">
        <v>157</v>
      </c>
      <c r="AU392" s="23" t="s">
        <v>88</v>
      </c>
      <c r="AY392" s="23" t="s">
        <v>155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23" t="s">
        <v>24</v>
      </c>
      <c r="BK392" s="185">
        <f>ROUND(I392*H392,2)</f>
        <v>0</v>
      </c>
      <c r="BL392" s="23" t="s">
        <v>231</v>
      </c>
      <c r="BM392" s="23" t="s">
        <v>1002</v>
      </c>
    </row>
    <row r="393" spans="2:65" s="11" customFormat="1">
      <c r="B393" s="186"/>
      <c r="D393" s="187" t="s">
        <v>164</v>
      </c>
      <c r="E393" s="188" t="s">
        <v>5</v>
      </c>
      <c r="F393" s="189" t="s">
        <v>1003</v>
      </c>
      <c r="H393" s="190">
        <v>18.745000000000001</v>
      </c>
      <c r="I393" s="191"/>
      <c r="L393" s="186"/>
      <c r="M393" s="192"/>
      <c r="N393" s="193"/>
      <c r="O393" s="193"/>
      <c r="P393" s="193"/>
      <c r="Q393" s="193"/>
      <c r="R393" s="193"/>
      <c r="S393" s="193"/>
      <c r="T393" s="194"/>
      <c r="AT393" s="195" t="s">
        <v>164</v>
      </c>
      <c r="AU393" s="195" t="s">
        <v>88</v>
      </c>
      <c r="AV393" s="11" t="s">
        <v>88</v>
      </c>
      <c r="AW393" s="11" t="s">
        <v>43</v>
      </c>
      <c r="AX393" s="11" t="s">
        <v>24</v>
      </c>
      <c r="AY393" s="195" t="s">
        <v>155</v>
      </c>
    </row>
    <row r="394" spans="2:65" s="1" customFormat="1" ht="16.5" customHeight="1">
      <c r="B394" s="173"/>
      <c r="C394" s="199" t="s">
        <v>1004</v>
      </c>
      <c r="D394" s="199" t="s">
        <v>250</v>
      </c>
      <c r="E394" s="200" t="s">
        <v>1005</v>
      </c>
      <c r="F394" s="201" t="s">
        <v>1006</v>
      </c>
      <c r="G394" s="202" t="s">
        <v>719</v>
      </c>
      <c r="H394" s="203">
        <v>1</v>
      </c>
      <c r="I394" s="204"/>
      <c r="J394" s="205">
        <f t="shared" ref="J394:J404" si="40">ROUND(I394*H394,2)</f>
        <v>0</v>
      </c>
      <c r="K394" s="201" t="s">
        <v>5</v>
      </c>
      <c r="L394" s="206"/>
      <c r="M394" s="207" t="s">
        <v>5</v>
      </c>
      <c r="N394" s="208" t="s">
        <v>50</v>
      </c>
      <c r="O394" s="41"/>
      <c r="P394" s="183">
        <f t="shared" ref="P394:P404" si="41">O394*H394</f>
        <v>0</v>
      </c>
      <c r="Q394" s="183">
        <v>0</v>
      </c>
      <c r="R394" s="183">
        <f t="shared" ref="R394:R404" si="42">Q394*H394</f>
        <v>0</v>
      </c>
      <c r="S394" s="183">
        <v>0</v>
      </c>
      <c r="T394" s="184">
        <f t="shared" ref="T394:T404" si="43">S394*H394</f>
        <v>0</v>
      </c>
      <c r="AR394" s="23" t="s">
        <v>311</v>
      </c>
      <c r="AT394" s="23" t="s">
        <v>250</v>
      </c>
      <c r="AU394" s="23" t="s">
        <v>88</v>
      </c>
      <c r="AY394" s="23" t="s">
        <v>155</v>
      </c>
      <c r="BE394" s="185">
        <f t="shared" ref="BE394:BE404" si="44">IF(N394="základní",J394,0)</f>
        <v>0</v>
      </c>
      <c r="BF394" s="185">
        <f t="shared" ref="BF394:BF404" si="45">IF(N394="snížená",J394,0)</f>
        <v>0</v>
      </c>
      <c r="BG394" s="185">
        <f t="shared" ref="BG394:BG404" si="46">IF(N394="zákl. přenesená",J394,0)</f>
        <v>0</v>
      </c>
      <c r="BH394" s="185">
        <f t="shared" ref="BH394:BH404" si="47">IF(N394="sníž. přenesená",J394,0)</f>
        <v>0</v>
      </c>
      <c r="BI394" s="185">
        <f t="shared" ref="BI394:BI404" si="48">IF(N394="nulová",J394,0)</f>
        <v>0</v>
      </c>
      <c r="BJ394" s="23" t="s">
        <v>24</v>
      </c>
      <c r="BK394" s="185">
        <f t="shared" ref="BK394:BK404" si="49">ROUND(I394*H394,2)</f>
        <v>0</v>
      </c>
      <c r="BL394" s="23" t="s">
        <v>231</v>
      </c>
      <c r="BM394" s="23" t="s">
        <v>1007</v>
      </c>
    </row>
    <row r="395" spans="2:65" s="1" customFormat="1" ht="25.5" customHeight="1">
      <c r="B395" s="173"/>
      <c r="C395" s="174" t="s">
        <v>1008</v>
      </c>
      <c r="D395" s="174" t="s">
        <v>157</v>
      </c>
      <c r="E395" s="175" t="s">
        <v>1009</v>
      </c>
      <c r="F395" s="176" t="s">
        <v>1010</v>
      </c>
      <c r="G395" s="177" t="s">
        <v>234</v>
      </c>
      <c r="H395" s="178">
        <v>2</v>
      </c>
      <c r="I395" s="179"/>
      <c r="J395" s="180">
        <f t="shared" si="40"/>
        <v>0</v>
      </c>
      <c r="K395" s="176" t="s">
        <v>161</v>
      </c>
      <c r="L395" s="40"/>
      <c r="M395" s="181" t="s">
        <v>5</v>
      </c>
      <c r="N395" s="182" t="s">
        <v>50</v>
      </c>
      <c r="O395" s="41"/>
      <c r="P395" s="183">
        <f t="shared" si="41"/>
        <v>0</v>
      </c>
      <c r="Q395" s="183">
        <v>0</v>
      </c>
      <c r="R395" s="183">
        <f t="shared" si="42"/>
        <v>0</v>
      </c>
      <c r="S395" s="183">
        <v>0</v>
      </c>
      <c r="T395" s="184">
        <f t="shared" si="43"/>
        <v>0</v>
      </c>
      <c r="AR395" s="23" t="s">
        <v>231</v>
      </c>
      <c r="AT395" s="23" t="s">
        <v>157</v>
      </c>
      <c r="AU395" s="23" t="s">
        <v>88</v>
      </c>
      <c r="AY395" s="23" t="s">
        <v>155</v>
      </c>
      <c r="BE395" s="185">
        <f t="shared" si="44"/>
        <v>0</v>
      </c>
      <c r="BF395" s="185">
        <f t="shared" si="45"/>
        <v>0</v>
      </c>
      <c r="BG395" s="185">
        <f t="shared" si="46"/>
        <v>0</v>
      </c>
      <c r="BH395" s="185">
        <f t="shared" si="47"/>
        <v>0</v>
      </c>
      <c r="BI395" s="185">
        <f t="shared" si="48"/>
        <v>0</v>
      </c>
      <c r="BJ395" s="23" t="s">
        <v>24</v>
      </c>
      <c r="BK395" s="185">
        <f t="shared" si="49"/>
        <v>0</v>
      </c>
      <c r="BL395" s="23" t="s">
        <v>231</v>
      </c>
      <c r="BM395" s="23" t="s">
        <v>1011</v>
      </c>
    </row>
    <row r="396" spans="2:65" s="1" customFormat="1" ht="16.5" customHeight="1">
      <c r="B396" s="173"/>
      <c r="C396" s="199" t="s">
        <v>1012</v>
      </c>
      <c r="D396" s="199" t="s">
        <v>250</v>
      </c>
      <c r="E396" s="200" t="s">
        <v>1013</v>
      </c>
      <c r="F396" s="201" t="s">
        <v>1493</v>
      </c>
      <c r="G396" s="202" t="s">
        <v>234</v>
      </c>
      <c r="H396" s="203">
        <v>1</v>
      </c>
      <c r="I396" s="204"/>
      <c r="J396" s="205">
        <f t="shared" si="40"/>
        <v>0</v>
      </c>
      <c r="K396" s="201" t="s">
        <v>5</v>
      </c>
      <c r="L396" s="206"/>
      <c r="M396" s="207" t="s">
        <v>5</v>
      </c>
      <c r="N396" s="208" t="s">
        <v>50</v>
      </c>
      <c r="O396" s="41"/>
      <c r="P396" s="183">
        <f t="shared" si="41"/>
        <v>0</v>
      </c>
      <c r="Q396" s="183">
        <v>0</v>
      </c>
      <c r="R396" s="183">
        <f t="shared" si="42"/>
        <v>0</v>
      </c>
      <c r="S396" s="183">
        <v>0</v>
      </c>
      <c r="T396" s="184">
        <f t="shared" si="43"/>
        <v>0</v>
      </c>
      <c r="AR396" s="23" t="s">
        <v>311</v>
      </c>
      <c r="AT396" s="23" t="s">
        <v>250</v>
      </c>
      <c r="AU396" s="23" t="s">
        <v>88</v>
      </c>
      <c r="AY396" s="23" t="s">
        <v>155</v>
      </c>
      <c r="BE396" s="185">
        <f t="shared" si="44"/>
        <v>0</v>
      </c>
      <c r="BF396" s="185">
        <f t="shared" si="45"/>
        <v>0</v>
      </c>
      <c r="BG396" s="185">
        <f t="shared" si="46"/>
        <v>0</v>
      </c>
      <c r="BH396" s="185">
        <f t="shared" si="47"/>
        <v>0</v>
      </c>
      <c r="BI396" s="185">
        <f t="shared" si="48"/>
        <v>0</v>
      </c>
      <c r="BJ396" s="23" t="s">
        <v>24</v>
      </c>
      <c r="BK396" s="185">
        <f t="shared" si="49"/>
        <v>0</v>
      </c>
      <c r="BL396" s="23" t="s">
        <v>231</v>
      </c>
      <c r="BM396" s="23" t="s">
        <v>1014</v>
      </c>
    </row>
    <row r="397" spans="2:65" s="1" customFormat="1" ht="16.5" customHeight="1">
      <c r="B397" s="173"/>
      <c r="C397" s="199" t="s">
        <v>1015</v>
      </c>
      <c r="D397" s="199" t="s">
        <v>250</v>
      </c>
      <c r="E397" s="200" t="s">
        <v>1016</v>
      </c>
      <c r="F397" s="201" t="s">
        <v>1494</v>
      </c>
      <c r="G397" s="202" t="s">
        <v>234</v>
      </c>
      <c r="H397" s="203">
        <v>1</v>
      </c>
      <c r="I397" s="204"/>
      <c r="J397" s="205">
        <f t="shared" si="40"/>
        <v>0</v>
      </c>
      <c r="K397" s="201" t="s">
        <v>5</v>
      </c>
      <c r="L397" s="206"/>
      <c r="M397" s="207" t="s">
        <v>5</v>
      </c>
      <c r="N397" s="208" t="s">
        <v>50</v>
      </c>
      <c r="O397" s="41"/>
      <c r="P397" s="183">
        <f t="shared" si="41"/>
        <v>0</v>
      </c>
      <c r="Q397" s="183">
        <v>0</v>
      </c>
      <c r="R397" s="183">
        <f t="shared" si="42"/>
        <v>0</v>
      </c>
      <c r="S397" s="183">
        <v>0</v>
      </c>
      <c r="T397" s="184">
        <f t="shared" si="43"/>
        <v>0</v>
      </c>
      <c r="AR397" s="23" t="s">
        <v>311</v>
      </c>
      <c r="AT397" s="23" t="s">
        <v>250</v>
      </c>
      <c r="AU397" s="23" t="s">
        <v>88</v>
      </c>
      <c r="AY397" s="23" t="s">
        <v>155</v>
      </c>
      <c r="BE397" s="185">
        <f t="shared" si="44"/>
        <v>0</v>
      </c>
      <c r="BF397" s="185">
        <f t="shared" si="45"/>
        <v>0</v>
      </c>
      <c r="BG397" s="185">
        <f t="shared" si="46"/>
        <v>0</v>
      </c>
      <c r="BH397" s="185">
        <f t="shared" si="47"/>
        <v>0</v>
      </c>
      <c r="BI397" s="185">
        <f t="shared" si="48"/>
        <v>0</v>
      </c>
      <c r="BJ397" s="23" t="s">
        <v>24</v>
      </c>
      <c r="BK397" s="185">
        <f t="shared" si="49"/>
        <v>0</v>
      </c>
      <c r="BL397" s="23" t="s">
        <v>231</v>
      </c>
      <c r="BM397" s="23" t="s">
        <v>1017</v>
      </c>
    </row>
    <row r="398" spans="2:65" s="1" customFormat="1" ht="25.5" customHeight="1">
      <c r="B398" s="173"/>
      <c r="C398" s="174" t="s">
        <v>1018</v>
      </c>
      <c r="D398" s="174" t="s">
        <v>157</v>
      </c>
      <c r="E398" s="175" t="s">
        <v>1019</v>
      </c>
      <c r="F398" s="176" t="s">
        <v>1020</v>
      </c>
      <c r="G398" s="177" t="s">
        <v>234</v>
      </c>
      <c r="H398" s="178">
        <v>2</v>
      </c>
      <c r="I398" s="179"/>
      <c r="J398" s="180">
        <f t="shared" si="40"/>
        <v>0</v>
      </c>
      <c r="K398" s="176" t="s">
        <v>161</v>
      </c>
      <c r="L398" s="40"/>
      <c r="M398" s="181" t="s">
        <v>5</v>
      </c>
      <c r="N398" s="182" t="s">
        <v>50</v>
      </c>
      <c r="O398" s="41"/>
      <c r="P398" s="183">
        <f t="shared" si="41"/>
        <v>0</v>
      </c>
      <c r="Q398" s="183">
        <v>0</v>
      </c>
      <c r="R398" s="183">
        <f t="shared" si="42"/>
        <v>0</v>
      </c>
      <c r="S398" s="183">
        <v>0</v>
      </c>
      <c r="T398" s="184">
        <f t="shared" si="43"/>
        <v>0</v>
      </c>
      <c r="AR398" s="23" t="s">
        <v>231</v>
      </c>
      <c r="AT398" s="23" t="s">
        <v>157</v>
      </c>
      <c r="AU398" s="23" t="s">
        <v>88</v>
      </c>
      <c r="AY398" s="23" t="s">
        <v>155</v>
      </c>
      <c r="BE398" s="185">
        <f t="shared" si="44"/>
        <v>0</v>
      </c>
      <c r="BF398" s="185">
        <f t="shared" si="45"/>
        <v>0</v>
      </c>
      <c r="BG398" s="185">
        <f t="shared" si="46"/>
        <v>0</v>
      </c>
      <c r="BH398" s="185">
        <f t="shared" si="47"/>
        <v>0</v>
      </c>
      <c r="BI398" s="185">
        <f t="shared" si="48"/>
        <v>0</v>
      </c>
      <c r="BJ398" s="23" t="s">
        <v>24</v>
      </c>
      <c r="BK398" s="185">
        <f t="shared" si="49"/>
        <v>0</v>
      </c>
      <c r="BL398" s="23" t="s">
        <v>231</v>
      </c>
      <c r="BM398" s="23" t="s">
        <v>1021</v>
      </c>
    </row>
    <row r="399" spans="2:65" s="1" customFormat="1" ht="25.5" customHeight="1">
      <c r="B399" s="173"/>
      <c r="C399" s="174" t="s">
        <v>1022</v>
      </c>
      <c r="D399" s="174" t="s">
        <v>157</v>
      </c>
      <c r="E399" s="175" t="s">
        <v>1023</v>
      </c>
      <c r="F399" s="176" t="s">
        <v>1024</v>
      </c>
      <c r="G399" s="177" t="s">
        <v>234</v>
      </c>
      <c r="H399" s="178">
        <v>2</v>
      </c>
      <c r="I399" s="179"/>
      <c r="J399" s="180">
        <f t="shared" si="40"/>
        <v>0</v>
      </c>
      <c r="K399" s="176" t="s">
        <v>161</v>
      </c>
      <c r="L399" s="40"/>
      <c r="M399" s="181" t="s">
        <v>5</v>
      </c>
      <c r="N399" s="182" t="s">
        <v>50</v>
      </c>
      <c r="O399" s="41"/>
      <c r="P399" s="183">
        <f t="shared" si="41"/>
        <v>0</v>
      </c>
      <c r="Q399" s="183">
        <v>0</v>
      </c>
      <c r="R399" s="183">
        <f t="shared" si="42"/>
        <v>0</v>
      </c>
      <c r="S399" s="183">
        <v>0</v>
      </c>
      <c r="T399" s="184">
        <f t="shared" si="43"/>
        <v>0</v>
      </c>
      <c r="AR399" s="23" t="s">
        <v>231</v>
      </c>
      <c r="AT399" s="23" t="s">
        <v>157</v>
      </c>
      <c r="AU399" s="23" t="s">
        <v>88</v>
      </c>
      <c r="AY399" s="23" t="s">
        <v>155</v>
      </c>
      <c r="BE399" s="185">
        <f t="shared" si="44"/>
        <v>0</v>
      </c>
      <c r="BF399" s="185">
        <f t="shared" si="45"/>
        <v>0</v>
      </c>
      <c r="BG399" s="185">
        <f t="shared" si="46"/>
        <v>0</v>
      </c>
      <c r="BH399" s="185">
        <f t="shared" si="47"/>
        <v>0</v>
      </c>
      <c r="BI399" s="185">
        <f t="shared" si="48"/>
        <v>0</v>
      </c>
      <c r="BJ399" s="23" t="s">
        <v>24</v>
      </c>
      <c r="BK399" s="185">
        <f t="shared" si="49"/>
        <v>0</v>
      </c>
      <c r="BL399" s="23" t="s">
        <v>231</v>
      </c>
      <c r="BM399" s="23" t="s">
        <v>1025</v>
      </c>
    </row>
    <row r="400" spans="2:65" s="1" customFormat="1" ht="25.5" customHeight="1">
      <c r="B400" s="173"/>
      <c r="C400" s="174" t="s">
        <v>1026</v>
      </c>
      <c r="D400" s="174" t="s">
        <v>157</v>
      </c>
      <c r="E400" s="175" t="s">
        <v>1027</v>
      </c>
      <c r="F400" s="176" t="s">
        <v>1028</v>
      </c>
      <c r="G400" s="177" t="s">
        <v>1029</v>
      </c>
      <c r="H400" s="178">
        <v>2</v>
      </c>
      <c r="I400" s="179"/>
      <c r="J400" s="180">
        <f t="shared" si="40"/>
        <v>0</v>
      </c>
      <c r="K400" s="176" t="s">
        <v>161</v>
      </c>
      <c r="L400" s="40"/>
      <c r="M400" s="181" t="s">
        <v>5</v>
      </c>
      <c r="N400" s="182" t="s">
        <v>50</v>
      </c>
      <c r="O400" s="41"/>
      <c r="P400" s="183">
        <f t="shared" si="41"/>
        <v>0</v>
      </c>
      <c r="Q400" s="183">
        <v>0</v>
      </c>
      <c r="R400" s="183">
        <f t="shared" si="42"/>
        <v>0</v>
      </c>
      <c r="S400" s="183">
        <v>0</v>
      </c>
      <c r="T400" s="184">
        <f t="shared" si="43"/>
        <v>0</v>
      </c>
      <c r="AR400" s="23" t="s">
        <v>231</v>
      </c>
      <c r="AT400" s="23" t="s">
        <v>157</v>
      </c>
      <c r="AU400" s="23" t="s">
        <v>88</v>
      </c>
      <c r="AY400" s="23" t="s">
        <v>155</v>
      </c>
      <c r="BE400" s="185">
        <f t="shared" si="44"/>
        <v>0</v>
      </c>
      <c r="BF400" s="185">
        <f t="shared" si="45"/>
        <v>0</v>
      </c>
      <c r="BG400" s="185">
        <f t="shared" si="46"/>
        <v>0</v>
      </c>
      <c r="BH400" s="185">
        <f t="shared" si="47"/>
        <v>0</v>
      </c>
      <c r="BI400" s="185">
        <f t="shared" si="48"/>
        <v>0</v>
      </c>
      <c r="BJ400" s="23" t="s">
        <v>24</v>
      </c>
      <c r="BK400" s="185">
        <f t="shared" si="49"/>
        <v>0</v>
      </c>
      <c r="BL400" s="23" t="s">
        <v>231</v>
      </c>
      <c r="BM400" s="23" t="s">
        <v>1030</v>
      </c>
    </row>
    <row r="401" spans="2:65" s="1" customFormat="1" ht="16.5" customHeight="1">
      <c r="B401" s="173"/>
      <c r="C401" s="174" t="s">
        <v>1031</v>
      </c>
      <c r="D401" s="174" t="s">
        <v>157</v>
      </c>
      <c r="E401" s="175" t="s">
        <v>1032</v>
      </c>
      <c r="F401" s="176" t="s">
        <v>1033</v>
      </c>
      <c r="G401" s="177" t="s">
        <v>719</v>
      </c>
      <c r="H401" s="178">
        <v>1</v>
      </c>
      <c r="I401" s="179"/>
      <c r="J401" s="180">
        <f t="shared" si="40"/>
        <v>0</v>
      </c>
      <c r="K401" s="176" t="s">
        <v>5</v>
      </c>
      <c r="L401" s="40"/>
      <c r="M401" s="181" t="s">
        <v>5</v>
      </c>
      <c r="N401" s="182" t="s">
        <v>50</v>
      </c>
      <c r="O401" s="41"/>
      <c r="P401" s="183">
        <f t="shared" si="41"/>
        <v>0</v>
      </c>
      <c r="Q401" s="183">
        <v>0</v>
      </c>
      <c r="R401" s="183">
        <f t="shared" si="42"/>
        <v>0</v>
      </c>
      <c r="S401" s="183">
        <v>0</v>
      </c>
      <c r="T401" s="184">
        <f t="shared" si="43"/>
        <v>0</v>
      </c>
      <c r="AR401" s="23" t="s">
        <v>231</v>
      </c>
      <c r="AT401" s="23" t="s">
        <v>157</v>
      </c>
      <c r="AU401" s="23" t="s">
        <v>88</v>
      </c>
      <c r="AY401" s="23" t="s">
        <v>155</v>
      </c>
      <c r="BE401" s="185">
        <f t="shared" si="44"/>
        <v>0</v>
      </c>
      <c r="BF401" s="185">
        <f t="shared" si="45"/>
        <v>0</v>
      </c>
      <c r="BG401" s="185">
        <f t="shared" si="46"/>
        <v>0</v>
      </c>
      <c r="BH401" s="185">
        <f t="shared" si="47"/>
        <v>0</v>
      </c>
      <c r="BI401" s="185">
        <f t="shared" si="48"/>
        <v>0</v>
      </c>
      <c r="BJ401" s="23" t="s">
        <v>24</v>
      </c>
      <c r="BK401" s="185">
        <f t="shared" si="49"/>
        <v>0</v>
      </c>
      <c r="BL401" s="23" t="s">
        <v>231</v>
      </c>
      <c r="BM401" s="23" t="s">
        <v>1034</v>
      </c>
    </row>
    <row r="402" spans="2:65" s="1" customFormat="1" ht="16.5" customHeight="1">
      <c r="B402" s="173"/>
      <c r="C402" s="174" t="s">
        <v>1035</v>
      </c>
      <c r="D402" s="174" t="s">
        <v>157</v>
      </c>
      <c r="E402" s="175" t="s">
        <v>1036</v>
      </c>
      <c r="F402" s="176" t="s">
        <v>1037</v>
      </c>
      <c r="G402" s="177" t="s">
        <v>873</v>
      </c>
      <c r="H402" s="178">
        <v>16.739999999999998</v>
      </c>
      <c r="I402" s="179"/>
      <c r="J402" s="180">
        <f t="shared" si="40"/>
        <v>0</v>
      </c>
      <c r="K402" s="176" t="s">
        <v>161</v>
      </c>
      <c r="L402" s="40"/>
      <c r="M402" s="181" t="s">
        <v>5</v>
      </c>
      <c r="N402" s="182" t="s">
        <v>50</v>
      </c>
      <c r="O402" s="41"/>
      <c r="P402" s="183">
        <f t="shared" si="41"/>
        <v>0</v>
      </c>
      <c r="Q402" s="183">
        <v>6.9999999999999994E-5</v>
      </c>
      <c r="R402" s="183">
        <f t="shared" si="42"/>
        <v>1.1717999999999998E-3</v>
      </c>
      <c r="S402" s="183">
        <v>0</v>
      </c>
      <c r="T402" s="184">
        <f t="shared" si="43"/>
        <v>0</v>
      </c>
      <c r="AR402" s="23" t="s">
        <v>231</v>
      </c>
      <c r="AT402" s="23" t="s">
        <v>157</v>
      </c>
      <c r="AU402" s="23" t="s">
        <v>88</v>
      </c>
      <c r="AY402" s="23" t="s">
        <v>155</v>
      </c>
      <c r="BE402" s="185">
        <f t="shared" si="44"/>
        <v>0</v>
      </c>
      <c r="BF402" s="185">
        <f t="shared" si="45"/>
        <v>0</v>
      </c>
      <c r="BG402" s="185">
        <f t="shared" si="46"/>
        <v>0</v>
      </c>
      <c r="BH402" s="185">
        <f t="shared" si="47"/>
        <v>0</v>
      </c>
      <c r="BI402" s="185">
        <f t="shared" si="48"/>
        <v>0</v>
      </c>
      <c r="BJ402" s="23" t="s">
        <v>24</v>
      </c>
      <c r="BK402" s="185">
        <f t="shared" si="49"/>
        <v>0</v>
      </c>
      <c r="BL402" s="23" t="s">
        <v>231</v>
      </c>
      <c r="BM402" s="23" t="s">
        <v>1038</v>
      </c>
    </row>
    <row r="403" spans="2:65" s="1" customFormat="1" ht="25.5" customHeight="1">
      <c r="B403" s="173"/>
      <c r="C403" s="174" t="s">
        <v>1039</v>
      </c>
      <c r="D403" s="174" t="s">
        <v>157</v>
      </c>
      <c r="E403" s="175" t="s">
        <v>1040</v>
      </c>
      <c r="F403" s="176" t="s">
        <v>1041</v>
      </c>
      <c r="G403" s="177" t="s">
        <v>873</v>
      </c>
      <c r="H403" s="178">
        <v>33.35</v>
      </c>
      <c r="I403" s="179"/>
      <c r="J403" s="180">
        <f t="shared" si="40"/>
        <v>0</v>
      </c>
      <c r="K403" s="176" t="s">
        <v>161</v>
      </c>
      <c r="L403" s="40"/>
      <c r="M403" s="181" t="s">
        <v>5</v>
      </c>
      <c r="N403" s="182" t="s">
        <v>50</v>
      </c>
      <c r="O403" s="41"/>
      <c r="P403" s="183">
        <f t="shared" si="41"/>
        <v>0</v>
      </c>
      <c r="Q403" s="183">
        <v>6.0000000000000002E-5</v>
      </c>
      <c r="R403" s="183">
        <f t="shared" si="42"/>
        <v>2.0010000000000002E-3</v>
      </c>
      <c r="S403" s="183">
        <v>0</v>
      </c>
      <c r="T403" s="184">
        <f t="shared" si="43"/>
        <v>0</v>
      </c>
      <c r="AR403" s="23" t="s">
        <v>231</v>
      </c>
      <c r="AT403" s="23" t="s">
        <v>157</v>
      </c>
      <c r="AU403" s="23" t="s">
        <v>88</v>
      </c>
      <c r="AY403" s="23" t="s">
        <v>155</v>
      </c>
      <c r="BE403" s="185">
        <f t="shared" si="44"/>
        <v>0</v>
      </c>
      <c r="BF403" s="185">
        <f t="shared" si="45"/>
        <v>0</v>
      </c>
      <c r="BG403" s="185">
        <f t="shared" si="46"/>
        <v>0</v>
      </c>
      <c r="BH403" s="185">
        <f t="shared" si="47"/>
        <v>0</v>
      </c>
      <c r="BI403" s="185">
        <f t="shared" si="48"/>
        <v>0</v>
      </c>
      <c r="BJ403" s="23" t="s">
        <v>24</v>
      </c>
      <c r="BK403" s="185">
        <f t="shared" si="49"/>
        <v>0</v>
      </c>
      <c r="BL403" s="23" t="s">
        <v>231</v>
      </c>
      <c r="BM403" s="23" t="s">
        <v>1042</v>
      </c>
    </row>
    <row r="404" spans="2:65" s="1" customFormat="1" ht="16.5" customHeight="1">
      <c r="B404" s="173"/>
      <c r="C404" s="199" t="s">
        <v>1043</v>
      </c>
      <c r="D404" s="199" t="s">
        <v>250</v>
      </c>
      <c r="E404" s="200" t="s">
        <v>1044</v>
      </c>
      <c r="F404" s="201" t="s">
        <v>1045</v>
      </c>
      <c r="G404" s="202" t="s">
        <v>272</v>
      </c>
      <c r="H404" s="203">
        <v>1.6E-2</v>
      </c>
      <c r="I404" s="204"/>
      <c r="J404" s="205">
        <f t="shared" si="40"/>
        <v>0</v>
      </c>
      <c r="K404" s="201" t="s">
        <v>161</v>
      </c>
      <c r="L404" s="206"/>
      <c r="M404" s="207" t="s">
        <v>5</v>
      </c>
      <c r="N404" s="208" t="s">
        <v>50</v>
      </c>
      <c r="O404" s="41"/>
      <c r="P404" s="183">
        <f t="shared" si="41"/>
        <v>0</v>
      </c>
      <c r="Q404" s="183">
        <v>1</v>
      </c>
      <c r="R404" s="183">
        <f t="shared" si="42"/>
        <v>1.6E-2</v>
      </c>
      <c r="S404" s="183">
        <v>0</v>
      </c>
      <c r="T404" s="184">
        <f t="shared" si="43"/>
        <v>0</v>
      </c>
      <c r="AR404" s="23" t="s">
        <v>311</v>
      </c>
      <c r="AT404" s="23" t="s">
        <v>250</v>
      </c>
      <c r="AU404" s="23" t="s">
        <v>88</v>
      </c>
      <c r="AY404" s="23" t="s">
        <v>155</v>
      </c>
      <c r="BE404" s="185">
        <f t="shared" si="44"/>
        <v>0</v>
      </c>
      <c r="BF404" s="185">
        <f t="shared" si="45"/>
        <v>0</v>
      </c>
      <c r="BG404" s="185">
        <f t="shared" si="46"/>
        <v>0</v>
      </c>
      <c r="BH404" s="185">
        <f t="shared" si="47"/>
        <v>0</v>
      </c>
      <c r="BI404" s="185">
        <f t="shared" si="48"/>
        <v>0</v>
      </c>
      <c r="BJ404" s="23" t="s">
        <v>24</v>
      </c>
      <c r="BK404" s="185">
        <f t="shared" si="49"/>
        <v>0</v>
      </c>
      <c r="BL404" s="23" t="s">
        <v>231</v>
      </c>
      <c r="BM404" s="23" t="s">
        <v>1046</v>
      </c>
    </row>
    <row r="405" spans="2:65" s="1" customFormat="1" ht="27">
      <c r="B405" s="40"/>
      <c r="D405" s="187" t="s">
        <v>307</v>
      </c>
      <c r="F405" s="213" t="s">
        <v>1047</v>
      </c>
      <c r="I405" s="210"/>
      <c r="L405" s="40"/>
      <c r="M405" s="211"/>
      <c r="N405" s="41"/>
      <c r="O405" s="41"/>
      <c r="P405" s="41"/>
      <c r="Q405" s="41"/>
      <c r="R405" s="41"/>
      <c r="S405" s="41"/>
      <c r="T405" s="69"/>
      <c r="AT405" s="23" t="s">
        <v>307</v>
      </c>
      <c r="AU405" s="23" t="s">
        <v>88</v>
      </c>
    </row>
    <row r="406" spans="2:65" s="1" customFormat="1" ht="16.5" customHeight="1">
      <c r="B406" s="173"/>
      <c r="C406" s="199" t="s">
        <v>1048</v>
      </c>
      <c r="D406" s="199" t="s">
        <v>250</v>
      </c>
      <c r="E406" s="200" t="s">
        <v>1049</v>
      </c>
      <c r="F406" s="201" t="s">
        <v>1050</v>
      </c>
      <c r="G406" s="202" t="s">
        <v>272</v>
      </c>
      <c r="H406" s="203">
        <v>3.4000000000000002E-2</v>
      </c>
      <c r="I406" s="204"/>
      <c r="J406" s="205">
        <f>ROUND(I406*H406,2)</f>
        <v>0</v>
      </c>
      <c r="K406" s="201" t="s">
        <v>161</v>
      </c>
      <c r="L406" s="206"/>
      <c r="M406" s="207" t="s">
        <v>5</v>
      </c>
      <c r="N406" s="208" t="s">
        <v>50</v>
      </c>
      <c r="O406" s="41"/>
      <c r="P406" s="183">
        <f>O406*H406</f>
        <v>0</v>
      </c>
      <c r="Q406" s="183">
        <v>1</v>
      </c>
      <c r="R406" s="183">
        <f>Q406*H406</f>
        <v>3.4000000000000002E-2</v>
      </c>
      <c r="S406" s="183">
        <v>0</v>
      </c>
      <c r="T406" s="184">
        <f>S406*H406</f>
        <v>0</v>
      </c>
      <c r="AR406" s="23" t="s">
        <v>311</v>
      </c>
      <c r="AT406" s="23" t="s">
        <v>250</v>
      </c>
      <c r="AU406" s="23" t="s">
        <v>88</v>
      </c>
      <c r="AY406" s="23" t="s">
        <v>155</v>
      </c>
      <c r="BE406" s="185">
        <f>IF(N406="základní",J406,0)</f>
        <v>0</v>
      </c>
      <c r="BF406" s="185">
        <f>IF(N406="snížená",J406,0)</f>
        <v>0</v>
      </c>
      <c r="BG406" s="185">
        <f>IF(N406="zákl. přenesená",J406,0)</f>
        <v>0</v>
      </c>
      <c r="BH406" s="185">
        <f>IF(N406="sníž. přenesená",J406,0)</f>
        <v>0</v>
      </c>
      <c r="BI406" s="185">
        <f>IF(N406="nulová",J406,0)</f>
        <v>0</v>
      </c>
      <c r="BJ406" s="23" t="s">
        <v>24</v>
      </c>
      <c r="BK406" s="185">
        <f>ROUND(I406*H406,2)</f>
        <v>0</v>
      </c>
      <c r="BL406" s="23" t="s">
        <v>231</v>
      </c>
      <c r="BM406" s="23" t="s">
        <v>1051</v>
      </c>
    </row>
    <row r="407" spans="2:65" s="1" customFormat="1" ht="27">
      <c r="B407" s="40"/>
      <c r="D407" s="187" t="s">
        <v>307</v>
      </c>
      <c r="F407" s="213" t="s">
        <v>1052</v>
      </c>
      <c r="I407" s="210"/>
      <c r="L407" s="40"/>
      <c r="M407" s="211"/>
      <c r="N407" s="41"/>
      <c r="O407" s="41"/>
      <c r="P407" s="41"/>
      <c r="Q407" s="41"/>
      <c r="R407" s="41"/>
      <c r="S407" s="41"/>
      <c r="T407" s="69"/>
      <c r="AT407" s="23" t="s">
        <v>307</v>
      </c>
      <c r="AU407" s="23" t="s">
        <v>88</v>
      </c>
    </row>
    <row r="408" spans="2:65" s="1" customFormat="1" ht="25.5" customHeight="1">
      <c r="B408" s="173"/>
      <c r="C408" s="174" t="s">
        <v>1053</v>
      </c>
      <c r="D408" s="174" t="s">
        <v>157</v>
      </c>
      <c r="E408" s="175" t="s">
        <v>1054</v>
      </c>
      <c r="F408" s="176" t="s">
        <v>1055</v>
      </c>
      <c r="G408" s="177" t="s">
        <v>873</v>
      </c>
      <c r="H408" s="178">
        <v>13250</v>
      </c>
      <c r="I408" s="179"/>
      <c r="J408" s="180">
        <f>ROUND(I408*H408,2)</f>
        <v>0</v>
      </c>
      <c r="K408" s="176" t="s">
        <v>161</v>
      </c>
      <c r="L408" s="40"/>
      <c r="M408" s="181" t="s">
        <v>5</v>
      </c>
      <c r="N408" s="182" t="s">
        <v>50</v>
      </c>
      <c r="O408" s="41"/>
      <c r="P408" s="183">
        <f>O408*H408</f>
        <v>0</v>
      </c>
      <c r="Q408" s="183">
        <v>5.0000000000000002E-5</v>
      </c>
      <c r="R408" s="183">
        <f>Q408*H408</f>
        <v>0.66249999999999998</v>
      </c>
      <c r="S408" s="183">
        <v>0</v>
      </c>
      <c r="T408" s="184">
        <f>S408*H408</f>
        <v>0</v>
      </c>
      <c r="AR408" s="23" t="s">
        <v>231</v>
      </c>
      <c r="AT408" s="23" t="s">
        <v>157</v>
      </c>
      <c r="AU408" s="23" t="s">
        <v>88</v>
      </c>
      <c r="AY408" s="23" t="s">
        <v>155</v>
      </c>
      <c r="BE408" s="185">
        <f>IF(N408="základní",J408,0)</f>
        <v>0</v>
      </c>
      <c r="BF408" s="185">
        <f>IF(N408="snížená",J408,0)</f>
        <v>0</v>
      </c>
      <c r="BG408" s="185">
        <f>IF(N408="zákl. přenesená",J408,0)</f>
        <v>0</v>
      </c>
      <c r="BH408" s="185">
        <f>IF(N408="sníž. přenesená",J408,0)</f>
        <v>0</v>
      </c>
      <c r="BI408" s="185">
        <f>IF(N408="nulová",J408,0)</f>
        <v>0</v>
      </c>
      <c r="BJ408" s="23" t="s">
        <v>24</v>
      </c>
      <c r="BK408" s="185">
        <f>ROUND(I408*H408,2)</f>
        <v>0</v>
      </c>
      <c r="BL408" s="23" t="s">
        <v>231</v>
      </c>
      <c r="BM408" s="23" t="s">
        <v>1056</v>
      </c>
    </row>
    <row r="409" spans="2:65" s="1" customFormat="1" ht="16.5" customHeight="1">
      <c r="B409" s="173"/>
      <c r="C409" s="199" t="s">
        <v>1057</v>
      </c>
      <c r="D409" s="199" t="s">
        <v>250</v>
      </c>
      <c r="E409" s="200" t="s">
        <v>1058</v>
      </c>
      <c r="F409" s="201" t="s">
        <v>1059</v>
      </c>
      <c r="G409" s="202" t="s">
        <v>873</v>
      </c>
      <c r="H409" s="203">
        <v>13250</v>
      </c>
      <c r="I409" s="204"/>
      <c r="J409" s="205">
        <f>ROUND(I409*H409,2)</f>
        <v>0</v>
      </c>
      <c r="K409" s="201" t="s">
        <v>5</v>
      </c>
      <c r="L409" s="206"/>
      <c r="M409" s="207" t="s">
        <v>5</v>
      </c>
      <c r="N409" s="208" t="s">
        <v>50</v>
      </c>
      <c r="O409" s="41"/>
      <c r="P409" s="183">
        <f>O409*H409</f>
        <v>0</v>
      </c>
      <c r="Q409" s="183">
        <v>0</v>
      </c>
      <c r="R409" s="183">
        <f>Q409*H409</f>
        <v>0</v>
      </c>
      <c r="S409" s="183">
        <v>0</v>
      </c>
      <c r="T409" s="184">
        <f>S409*H409</f>
        <v>0</v>
      </c>
      <c r="AR409" s="23" t="s">
        <v>311</v>
      </c>
      <c r="AT409" s="23" t="s">
        <v>250</v>
      </c>
      <c r="AU409" s="23" t="s">
        <v>88</v>
      </c>
      <c r="AY409" s="23" t="s">
        <v>155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23" t="s">
        <v>24</v>
      </c>
      <c r="BK409" s="185">
        <f>ROUND(I409*H409,2)</f>
        <v>0</v>
      </c>
      <c r="BL409" s="23" t="s">
        <v>231</v>
      </c>
      <c r="BM409" s="23" t="s">
        <v>1060</v>
      </c>
    </row>
    <row r="410" spans="2:65" s="1" customFormat="1" ht="38.25" customHeight="1">
      <c r="B410" s="173"/>
      <c r="C410" s="321" t="s">
        <v>1061</v>
      </c>
      <c r="D410" s="321" t="s">
        <v>157</v>
      </c>
      <c r="E410" s="175" t="s">
        <v>1062</v>
      </c>
      <c r="F410" s="176" t="s">
        <v>1063</v>
      </c>
      <c r="G410" s="177" t="s">
        <v>666</v>
      </c>
      <c r="H410" s="212"/>
      <c r="I410" s="179"/>
      <c r="J410" s="180">
        <f>ROUND(I410*H410,2)</f>
        <v>0</v>
      </c>
      <c r="K410" s="176" t="s">
        <v>161</v>
      </c>
      <c r="L410" s="40"/>
      <c r="M410" s="181" t="s">
        <v>5</v>
      </c>
      <c r="N410" s="182" t="s">
        <v>50</v>
      </c>
      <c r="O410" s="41"/>
      <c r="P410" s="183">
        <f>O410*H410</f>
        <v>0</v>
      </c>
      <c r="Q410" s="183">
        <v>0</v>
      </c>
      <c r="R410" s="183">
        <f>Q410*H410</f>
        <v>0</v>
      </c>
      <c r="S410" s="183">
        <v>0</v>
      </c>
      <c r="T410" s="184">
        <f>S410*H410</f>
        <v>0</v>
      </c>
      <c r="AR410" s="23" t="s">
        <v>231</v>
      </c>
      <c r="AT410" s="23" t="s">
        <v>157</v>
      </c>
      <c r="AU410" s="23" t="s">
        <v>88</v>
      </c>
      <c r="AY410" s="23" t="s">
        <v>155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23" t="s">
        <v>24</v>
      </c>
      <c r="BK410" s="185">
        <f>ROUND(I410*H410,2)</f>
        <v>0</v>
      </c>
      <c r="BL410" s="23" t="s">
        <v>231</v>
      </c>
      <c r="BM410" s="23" t="s">
        <v>1064</v>
      </c>
    </row>
    <row r="411" spans="2:65" s="10" customFormat="1" ht="29.85" customHeight="1">
      <c r="B411" s="159"/>
      <c r="D411" s="170" t="s">
        <v>78</v>
      </c>
      <c r="E411" s="171" t="s">
        <v>1065</v>
      </c>
      <c r="F411" s="171" t="s">
        <v>1066</v>
      </c>
      <c r="I411" s="162"/>
      <c r="J411" s="172">
        <f>BK411</f>
        <v>0</v>
      </c>
      <c r="L411" s="159"/>
      <c r="M411" s="164"/>
      <c r="N411" s="165"/>
      <c r="O411" s="165"/>
      <c r="P411" s="166">
        <f>SUM(P412:P415)</f>
        <v>0</v>
      </c>
      <c r="Q411" s="165"/>
      <c r="R411" s="166">
        <f>SUM(R412:R415)</f>
        <v>0.12704099999999999</v>
      </c>
      <c r="S411" s="165"/>
      <c r="T411" s="167">
        <f>SUM(T412:T415)</f>
        <v>0</v>
      </c>
      <c r="AR411" s="160" t="s">
        <v>88</v>
      </c>
      <c r="AT411" s="168" t="s">
        <v>78</v>
      </c>
      <c r="AU411" s="168" t="s">
        <v>24</v>
      </c>
      <c r="AY411" s="160" t="s">
        <v>155</v>
      </c>
      <c r="BK411" s="169">
        <f>SUM(BK412:BK415)</f>
        <v>0</v>
      </c>
    </row>
    <row r="412" spans="2:65" s="1" customFormat="1" ht="25.5" customHeight="1">
      <c r="B412" s="173"/>
      <c r="C412" s="174" t="s">
        <v>1067</v>
      </c>
      <c r="D412" s="174" t="s">
        <v>157</v>
      </c>
      <c r="E412" s="175" t="s">
        <v>1068</v>
      </c>
      <c r="F412" s="176" t="s">
        <v>1069</v>
      </c>
      <c r="G412" s="177" t="s">
        <v>160</v>
      </c>
      <c r="H412" s="178">
        <v>5.3</v>
      </c>
      <c r="I412" s="179"/>
      <c r="J412" s="180">
        <f>ROUND(I412*H412,2)</f>
        <v>0</v>
      </c>
      <c r="K412" s="176" t="s">
        <v>161</v>
      </c>
      <c r="L412" s="40"/>
      <c r="M412" s="181" t="s">
        <v>5</v>
      </c>
      <c r="N412" s="182" t="s">
        <v>50</v>
      </c>
      <c r="O412" s="41"/>
      <c r="P412" s="183">
        <f>O412*H412</f>
        <v>0</v>
      </c>
      <c r="Q412" s="183">
        <v>4.1700000000000001E-3</v>
      </c>
      <c r="R412" s="183">
        <f>Q412*H412</f>
        <v>2.2100999999999999E-2</v>
      </c>
      <c r="S412" s="183">
        <v>0</v>
      </c>
      <c r="T412" s="184">
        <f>S412*H412</f>
        <v>0</v>
      </c>
      <c r="AR412" s="23" t="s">
        <v>231</v>
      </c>
      <c r="AT412" s="23" t="s">
        <v>157</v>
      </c>
      <c r="AU412" s="23" t="s">
        <v>88</v>
      </c>
      <c r="AY412" s="23" t="s">
        <v>155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23" t="s">
        <v>24</v>
      </c>
      <c r="BK412" s="185">
        <f>ROUND(I412*H412,2)</f>
        <v>0</v>
      </c>
      <c r="BL412" s="23" t="s">
        <v>231</v>
      </c>
      <c r="BM412" s="23" t="s">
        <v>1070</v>
      </c>
    </row>
    <row r="413" spans="2:65" s="1" customFormat="1" ht="16.5" customHeight="1">
      <c r="B413" s="173"/>
      <c r="C413" s="199" t="s">
        <v>1071</v>
      </c>
      <c r="D413" s="199" t="s">
        <v>250</v>
      </c>
      <c r="E413" s="200" t="s">
        <v>1072</v>
      </c>
      <c r="F413" s="201" t="s">
        <v>1073</v>
      </c>
      <c r="G413" s="202" t="s">
        <v>160</v>
      </c>
      <c r="H413" s="203">
        <v>5.83</v>
      </c>
      <c r="I413" s="204"/>
      <c r="J413" s="205">
        <f>ROUND(I413*H413,2)</f>
        <v>0</v>
      </c>
      <c r="K413" s="201" t="s">
        <v>161</v>
      </c>
      <c r="L413" s="206"/>
      <c r="M413" s="207" t="s">
        <v>5</v>
      </c>
      <c r="N413" s="208" t="s">
        <v>50</v>
      </c>
      <c r="O413" s="41"/>
      <c r="P413" s="183">
        <f>O413*H413</f>
        <v>0</v>
      </c>
      <c r="Q413" s="183">
        <v>1.7999999999999999E-2</v>
      </c>
      <c r="R413" s="183">
        <f>Q413*H413</f>
        <v>0.10493999999999999</v>
      </c>
      <c r="S413" s="183">
        <v>0</v>
      </c>
      <c r="T413" s="184">
        <f>S413*H413</f>
        <v>0</v>
      </c>
      <c r="AR413" s="23" t="s">
        <v>311</v>
      </c>
      <c r="AT413" s="23" t="s">
        <v>250</v>
      </c>
      <c r="AU413" s="23" t="s">
        <v>88</v>
      </c>
      <c r="AY413" s="23" t="s">
        <v>155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23" t="s">
        <v>24</v>
      </c>
      <c r="BK413" s="185">
        <f>ROUND(I413*H413,2)</f>
        <v>0</v>
      </c>
      <c r="BL413" s="23" t="s">
        <v>231</v>
      </c>
      <c r="BM413" s="23" t="s">
        <v>1074</v>
      </c>
    </row>
    <row r="414" spans="2:65" s="11" customFormat="1">
      <c r="B414" s="186"/>
      <c r="D414" s="187" t="s">
        <v>164</v>
      </c>
      <c r="F414" s="189" t="s">
        <v>1075</v>
      </c>
      <c r="H414" s="190">
        <v>5.83</v>
      </c>
      <c r="I414" s="191"/>
      <c r="L414" s="186"/>
      <c r="M414" s="192"/>
      <c r="N414" s="193"/>
      <c r="O414" s="193"/>
      <c r="P414" s="193"/>
      <c r="Q414" s="193"/>
      <c r="R414" s="193"/>
      <c r="S414" s="193"/>
      <c r="T414" s="194"/>
      <c r="AT414" s="195" t="s">
        <v>164</v>
      </c>
      <c r="AU414" s="195" t="s">
        <v>88</v>
      </c>
      <c r="AV414" s="11" t="s">
        <v>88</v>
      </c>
      <c r="AW414" s="11" t="s">
        <v>6</v>
      </c>
      <c r="AX414" s="11" t="s">
        <v>24</v>
      </c>
      <c r="AY414" s="195" t="s">
        <v>155</v>
      </c>
    </row>
    <row r="415" spans="2:65" s="1" customFormat="1" ht="38.25" customHeight="1">
      <c r="B415" s="173"/>
      <c r="C415" s="174" t="s">
        <v>1076</v>
      </c>
      <c r="D415" s="174" t="s">
        <v>157</v>
      </c>
      <c r="E415" s="175" t="s">
        <v>1077</v>
      </c>
      <c r="F415" s="176" t="s">
        <v>1078</v>
      </c>
      <c r="G415" s="177" t="s">
        <v>666</v>
      </c>
      <c r="H415" s="212"/>
      <c r="I415" s="179"/>
      <c r="J415" s="180">
        <f>ROUND(I415*H415,2)</f>
        <v>0</v>
      </c>
      <c r="K415" s="176" t="s">
        <v>161</v>
      </c>
      <c r="L415" s="40"/>
      <c r="M415" s="181" t="s">
        <v>5</v>
      </c>
      <c r="N415" s="182" t="s">
        <v>50</v>
      </c>
      <c r="O415" s="41"/>
      <c r="P415" s="183">
        <f>O415*H415</f>
        <v>0</v>
      </c>
      <c r="Q415" s="183">
        <v>0</v>
      </c>
      <c r="R415" s="183">
        <f>Q415*H415</f>
        <v>0</v>
      </c>
      <c r="S415" s="183">
        <v>0</v>
      </c>
      <c r="T415" s="184">
        <f>S415*H415</f>
        <v>0</v>
      </c>
      <c r="AR415" s="23" t="s">
        <v>231</v>
      </c>
      <c r="AT415" s="23" t="s">
        <v>157</v>
      </c>
      <c r="AU415" s="23" t="s">
        <v>88</v>
      </c>
      <c r="AY415" s="23" t="s">
        <v>155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23" t="s">
        <v>24</v>
      </c>
      <c r="BK415" s="185">
        <f>ROUND(I415*H415,2)</f>
        <v>0</v>
      </c>
      <c r="BL415" s="23" t="s">
        <v>231</v>
      </c>
      <c r="BM415" s="23" t="s">
        <v>1079</v>
      </c>
    </row>
    <row r="416" spans="2:65" s="10" customFormat="1" ht="29.85" customHeight="1">
      <c r="B416" s="159"/>
      <c r="D416" s="170" t="s">
        <v>78</v>
      </c>
      <c r="E416" s="171" t="s">
        <v>1080</v>
      </c>
      <c r="F416" s="171" t="s">
        <v>1081</v>
      </c>
      <c r="I416" s="162"/>
      <c r="J416" s="172">
        <f>BK416</f>
        <v>0</v>
      </c>
      <c r="L416" s="159"/>
      <c r="M416" s="164"/>
      <c r="N416" s="165"/>
      <c r="O416" s="165"/>
      <c r="P416" s="166">
        <f>SUM(P417:P437)</f>
        <v>0</v>
      </c>
      <c r="Q416" s="165"/>
      <c r="R416" s="166">
        <f>SUM(R417:R437)</f>
        <v>0.27878563000000001</v>
      </c>
      <c r="S416" s="165"/>
      <c r="T416" s="167">
        <f>SUM(T417:T437)</f>
        <v>0</v>
      </c>
      <c r="AR416" s="160" t="s">
        <v>88</v>
      </c>
      <c r="AT416" s="168" t="s">
        <v>78</v>
      </c>
      <c r="AU416" s="168" t="s">
        <v>24</v>
      </c>
      <c r="AY416" s="160" t="s">
        <v>155</v>
      </c>
      <c r="BK416" s="169">
        <f>SUM(BK417:BK437)</f>
        <v>0</v>
      </c>
    </row>
    <row r="417" spans="2:65" s="1" customFormat="1" ht="16.5" customHeight="1">
      <c r="B417" s="173"/>
      <c r="C417" s="174" t="s">
        <v>1082</v>
      </c>
      <c r="D417" s="174" t="s">
        <v>157</v>
      </c>
      <c r="E417" s="175" t="s">
        <v>1083</v>
      </c>
      <c r="F417" s="176" t="s">
        <v>1084</v>
      </c>
      <c r="G417" s="177" t="s">
        <v>160</v>
      </c>
      <c r="H417" s="178">
        <v>64.14</v>
      </c>
      <c r="I417" s="179"/>
      <c r="J417" s="180">
        <f>ROUND(I417*H417,2)</f>
        <v>0</v>
      </c>
      <c r="K417" s="176" t="s">
        <v>161</v>
      </c>
      <c r="L417" s="40"/>
      <c r="M417" s="181" t="s">
        <v>5</v>
      </c>
      <c r="N417" s="182" t="s">
        <v>50</v>
      </c>
      <c r="O417" s="41"/>
      <c r="P417" s="183">
        <f>O417*H417</f>
        <v>0</v>
      </c>
      <c r="Q417" s="183">
        <v>0</v>
      </c>
      <c r="R417" s="183">
        <f>Q417*H417</f>
        <v>0</v>
      </c>
      <c r="S417" s="183">
        <v>0</v>
      </c>
      <c r="T417" s="184">
        <f>S417*H417</f>
        <v>0</v>
      </c>
      <c r="AR417" s="23" t="s">
        <v>231</v>
      </c>
      <c r="AT417" s="23" t="s">
        <v>157</v>
      </c>
      <c r="AU417" s="23" t="s">
        <v>88</v>
      </c>
      <c r="AY417" s="23" t="s">
        <v>155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23" t="s">
        <v>24</v>
      </c>
      <c r="BK417" s="185">
        <f>ROUND(I417*H417,2)</f>
        <v>0</v>
      </c>
      <c r="BL417" s="23" t="s">
        <v>231</v>
      </c>
      <c r="BM417" s="23" t="s">
        <v>1085</v>
      </c>
    </row>
    <row r="418" spans="2:65" s="11" customFormat="1">
      <c r="B418" s="186"/>
      <c r="D418" s="187" t="s">
        <v>164</v>
      </c>
      <c r="E418" s="188" t="s">
        <v>5</v>
      </c>
      <c r="F418" s="189" t="s">
        <v>1086</v>
      </c>
      <c r="H418" s="190">
        <v>64.14</v>
      </c>
      <c r="I418" s="191"/>
      <c r="L418" s="186"/>
      <c r="M418" s="192"/>
      <c r="N418" s="193"/>
      <c r="O418" s="193"/>
      <c r="P418" s="193"/>
      <c r="Q418" s="193"/>
      <c r="R418" s="193"/>
      <c r="S418" s="193"/>
      <c r="T418" s="194"/>
      <c r="AT418" s="195" t="s">
        <v>164</v>
      </c>
      <c r="AU418" s="195" t="s">
        <v>88</v>
      </c>
      <c r="AV418" s="11" t="s">
        <v>88</v>
      </c>
      <c r="AW418" s="11" t="s">
        <v>43</v>
      </c>
      <c r="AX418" s="11" t="s">
        <v>24</v>
      </c>
      <c r="AY418" s="195" t="s">
        <v>155</v>
      </c>
    </row>
    <row r="419" spans="2:65" s="1" customFormat="1" ht="16.5" customHeight="1">
      <c r="B419" s="173"/>
      <c r="C419" s="174" t="s">
        <v>1087</v>
      </c>
      <c r="D419" s="174" t="s">
        <v>157</v>
      </c>
      <c r="E419" s="175" t="s">
        <v>1088</v>
      </c>
      <c r="F419" s="176" t="s">
        <v>1089</v>
      </c>
      <c r="G419" s="177" t="s">
        <v>160</v>
      </c>
      <c r="H419" s="178">
        <v>64.14</v>
      </c>
      <c r="I419" s="179"/>
      <c r="J419" s="180">
        <f>ROUND(I419*H419,2)</f>
        <v>0</v>
      </c>
      <c r="K419" s="176" t="s">
        <v>161</v>
      </c>
      <c r="L419" s="40"/>
      <c r="M419" s="181" t="s">
        <v>5</v>
      </c>
      <c r="N419" s="182" t="s">
        <v>50</v>
      </c>
      <c r="O419" s="41"/>
      <c r="P419" s="183">
        <f>O419*H419</f>
        <v>0</v>
      </c>
      <c r="Q419" s="183">
        <v>0</v>
      </c>
      <c r="R419" s="183">
        <f>Q419*H419</f>
        <v>0</v>
      </c>
      <c r="S419" s="183">
        <v>0</v>
      </c>
      <c r="T419" s="184">
        <f>S419*H419</f>
        <v>0</v>
      </c>
      <c r="AR419" s="23" t="s">
        <v>231</v>
      </c>
      <c r="AT419" s="23" t="s">
        <v>157</v>
      </c>
      <c r="AU419" s="23" t="s">
        <v>88</v>
      </c>
      <c r="AY419" s="23" t="s">
        <v>155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23" t="s">
        <v>24</v>
      </c>
      <c r="BK419" s="185">
        <f>ROUND(I419*H419,2)</f>
        <v>0</v>
      </c>
      <c r="BL419" s="23" t="s">
        <v>231</v>
      </c>
      <c r="BM419" s="23" t="s">
        <v>1090</v>
      </c>
    </row>
    <row r="420" spans="2:65" s="1" customFormat="1" ht="25.5" customHeight="1">
      <c r="B420" s="173"/>
      <c r="C420" s="174" t="s">
        <v>1091</v>
      </c>
      <c r="D420" s="174" t="s">
        <v>157</v>
      </c>
      <c r="E420" s="175" t="s">
        <v>1092</v>
      </c>
      <c r="F420" s="176" t="s">
        <v>1093</v>
      </c>
      <c r="G420" s="177" t="s">
        <v>160</v>
      </c>
      <c r="H420" s="178">
        <v>64.14</v>
      </c>
      <c r="I420" s="179"/>
      <c r="J420" s="180">
        <f>ROUND(I420*H420,2)</f>
        <v>0</v>
      </c>
      <c r="K420" s="176" t="s">
        <v>161</v>
      </c>
      <c r="L420" s="40"/>
      <c r="M420" s="181" t="s">
        <v>5</v>
      </c>
      <c r="N420" s="182" t="s">
        <v>50</v>
      </c>
      <c r="O420" s="41"/>
      <c r="P420" s="183">
        <f>O420*H420</f>
        <v>0</v>
      </c>
      <c r="Q420" s="183">
        <v>3.0000000000000001E-5</v>
      </c>
      <c r="R420" s="183">
        <f>Q420*H420</f>
        <v>1.9242E-3</v>
      </c>
      <c r="S420" s="183">
        <v>0</v>
      </c>
      <c r="T420" s="184">
        <f>S420*H420</f>
        <v>0</v>
      </c>
      <c r="AR420" s="23" t="s">
        <v>231</v>
      </c>
      <c r="AT420" s="23" t="s">
        <v>157</v>
      </c>
      <c r="AU420" s="23" t="s">
        <v>88</v>
      </c>
      <c r="AY420" s="23" t="s">
        <v>155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23" t="s">
        <v>24</v>
      </c>
      <c r="BK420" s="185">
        <f>ROUND(I420*H420,2)</f>
        <v>0</v>
      </c>
      <c r="BL420" s="23" t="s">
        <v>231</v>
      </c>
      <c r="BM420" s="23" t="s">
        <v>1094</v>
      </c>
    </row>
    <row r="421" spans="2:65" s="1" customFormat="1" ht="16.5" customHeight="1">
      <c r="B421" s="173"/>
      <c r="C421" s="174" t="s">
        <v>1095</v>
      </c>
      <c r="D421" s="174" t="s">
        <v>157</v>
      </c>
      <c r="E421" s="175" t="s">
        <v>1096</v>
      </c>
      <c r="F421" s="176" t="s">
        <v>1097</v>
      </c>
      <c r="G421" s="177" t="s">
        <v>160</v>
      </c>
      <c r="H421" s="178">
        <v>66.64</v>
      </c>
      <c r="I421" s="179"/>
      <c r="J421" s="180">
        <f>ROUND(I421*H421,2)</f>
        <v>0</v>
      </c>
      <c r="K421" s="176" t="s">
        <v>161</v>
      </c>
      <c r="L421" s="40"/>
      <c r="M421" s="181" t="s">
        <v>5</v>
      </c>
      <c r="N421" s="182" t="s">
        <v>50</v>
      </c>
      <c r="O421" s="41"/>
      <c r="P421" s="183">
        <f>O421*H421</f>
        <v>0</v>
      </c>
      <c r="Q421" s="183">
        <v>2.9999999999999997E-4</v>
      </c>
      <c r="R421" s="183">
        <f>Q421*H421</f>
        <v>1.9991999999999999E-2</v>
      </c>
      <c r="S421" s="183">
        <v>0</v>
      </c>
      <c r="T421" s="184">
        <f>S421*H421</f>
        <v>0</v>
      </c>
      <c r="AR421" s="23" t="s">
        <v>231</v>
      </c>
      <c r="AT421" s="23" t="s">
        <v>157</v>
      </c>
      <c r="AU421" s="23" t="s">
        <v>88</v>
      </c>
      <c r="AY421" s="23" t="s">
        <v>155</v>
      </c>
      <c r="BE421" s="185">
        <f>IF(N421="základní",J421,0)</f>
        <v>0</v>
      </c>
      <c r="BF421" s="185">
        <f>IF(N421="snížená",J421,0)</f>
        <v>0</v>
      </c>
      <c r="BG421" s="185">
        <f>IF(N421="zákl. přenesená",J421,0)</f>
        <v>0</v>
      </c>
      <c r="BH421" s="185">
        <f>IF(N421="sníž. přenesená",J421,0)</f>
        <v>0</v>
      </c>
      <c r="BI421" s="185">
        <f>IF(N421="nulová",J421,0)</f>
        <v>0</v>
      </c>
      <c r="BJ421" s="23" t="s">
        <v>24</v>
      </c>
      <c r="BK421" s="185">
        <f>ROUND(I421*H421,2)</f>
        <v>0</v>
      </c>
      <c r="BL421" s="23" t="s">
        <v>231</v>
      </c>
      <c r="BM421" s="23" t="s">
        <v>1098</v>
      </c>
    </row>
    <row r="422" spans="2:65" s="11" customFormat="1">
      <c r="B422" s="186"/>
      <c r="D422" s="187" t="s">
        <v>164</v>
      </c>
      <c r="E422" s="188" t="s">
        <v>5</v>
      </c>
      <c r="F422" s="189" t="s">
        <v>1099</v>
      </c>
      <c r="H422" s="190">
        <v>66.64</v>
      </c>
      <c r="I422" s="191"/>
      <c r="L422" s="186"/>
      <c r="M422" s="192"/>
      <c r="N422" s="193"/>
      <c r="O422" s="193"/>
      <c r="P422" s="193"/>
      <c r="Q422" s="193"/>
      <c r="R422" s="193"/>
      <c r="S422" s="193"/>
      <c r="T422" s="194"/>
      <c r="AT422" s="195" t="s">
        <v>164</v>
      </c>
      <c r="AU422" s="195" t="s">
        <v>88</v>
      </c>
      <c r="AV422" s="11" t="s">
        <v>88</v>
      </c>
      <c r="AW422" s="11" t="s">
        <v>43</v>
      </c>
      <c r="AX422" s="11" t="s">
        <v>24</v>
      </c>
      <c r="AY422" s="195" t="s">
        <v>155</v>
      </c>
    </row>
    <row r="423" spans="2:65" s="1" customFormat="1" ht="25.5" customHeight="1">
      <c r="B423" s="173"/>
      <c r="C423" s="199" t="s">
        <v>1100</v>
      </c>
      <c r="D423" s="199" t="s">
        <v>250</v>
      </c>
      <c r="E423" s="200" t="s">
        <v>1101</v>
      </c>
      <c r="F423" s="201" t="s">
        <v>1102</v>
      </c>
      <c r="G423" s="202" t="s">
        <v>160</v>
      </c>
      <c r="H423" s="203">
        <v>70.554000000000002</v>
      </c>
      <c r="I423" s="204"/>
      <c r="J423" s="205">
        <f>ROUND(I423*H423,2)</f>
        <v>0</v>
      </c>
      <c r="K423" s="201" t="s">
        <v>161</v>
      </c>
      <c r="L423" s="206"/>
      <c r="M423" s="207" t="s">
        <v>5</v>
      </c>
      <c r="N423" s="208" t="s">
        <v>50</v>
      </c>
      <c r="O423" s="41"/>
      <c r="P423" s="183">
        <f>O423*H423</f>
        <v>0</v>
      </c>
      <c r="Q423" s="183">
        <v>2.8700000000000002E-3</v>
      </c>
      <c r="R423" s="183">
        <f>Q423*H423</f>
        <v>0.20248998000000001</v>
      </c>
      <c r="S423" s="183">
        <v>0</v>
      </c>
      <c r="T423" s="184">
        <f>S423*H423</f>
        <v>0</v>
      </c>
      <c r="AR423" s="23" t="s">
        <v>311</v>
      </c>
      <c r="AT423" s="23" t="s">
        <v>250</v>
      </c>
      <c r="AU423" s="23" t="s">
        <v>88</v>
      </c>
      <c r="AY423" s="23" t="s">
        <v>155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23" t="s">
        <v>24</v>
      </c>
      <c r="BK423" s="185">
        <f>ROUND(I423*H423,2)</f>
        <v>0</v>
      </c>
      <c r="BL423" s="23" t="s">
        <v>231</v>
      </c>
      <c r="BM423" s="23" t="s">
        <v>1103</v>
      </c>
    </row>
    <row r="424" spans="2:65" s="1" customFormat="1" ht="27">
      <c r="B424" s="40"/>
      <c r="D424" s="196" t="s">
        <v>307</v>
      </c>
      <c r="F424" s="209" t="s">
        <v>1104</v>
      </c>
      <c r="I424" s="210"/>
      <c r="L424" s="40"/>
      <c r="M424" s="211"/>
      <c r="N424" s="41"/>
      <c r="O424" s="41"/>
      <c r="P424" s="41"/>
      <c r="Q424" s="41"/>
      <c r="R424" s="41"/>
      <c r="S424" s="41"/>
      <c r="T424" s="69"/>
      <c r="AT424" s="23" t="s">
        <v>307</v>
      </c>
      <c r="AU424" s="23" t="s">
        <v>88</v>
      </c>
    </row>
    <row r="425" spans="2:65" s="11" customFormat="1">
      <c r="B425" s="186"/>
      <c r="D425" s="187" t="s">
        <v>164</v>
      </c>
      <c r="F425" s="189" t="s">
        <v>1105</v>
      </c>
      <c r="H425" s="190">
        <v>70.554000000000002</v>
      </c>
      <c r="I425" s="191"/>
      <c r="L425" s="186"/>
      <c r="M425" s="192"/>
      <c r="N425" s="193"/>
      <c r="O425" s="193"/>
      <c r="P425" s="193"/>
      <c r="Q425" s="193"/>
      <c r="R425" s="193"/>
      <c r="S425" s="193"/>
      <c r="T425" s="194"/>
      <c r="AT425" s="195" t="s">
        <v>164</v>
      </c>
      <c r="AU425" s="195" t="s">
        <v>88</v>
      </c>
      <c r="AV425" s="11" t="s">
        <v>88</v>
      </c>
      <c r="AW425" s="11" t="s">
        <v>6</v>
      </c>
      <c r="AX425" s="11" t="s">
        <v>24</v>
      </c>
      <c r="AY425" s="195" t="s">
        <v>155</v>
      </c>
    </row>
    <row r="426" spans="2:65" s="1" customFormat="1" ht="16.5" customHeight="1">
      <c r="B426" s="173"/>
      <c r="C426" s="174" t="s">
        <v>1106</v>
      </c>
      <c r="D426" s="174" t="s">
        <v>157</v>
      </c>
      <c r="E426" s="175" t="s">
        <v>1107</v>
      </c>
      <c r="F426" s="176" t="s">
        <v>1108</v>
      </c>
      <c r="G426" s="177" t="s">
        <v>366</v>
      </c>
      <c r="H426" s="178">
        <v>30</v>
      </c>
      <c r="I426" s="179"/>
      <c r="J426" s="180">
        <f>ROUND(I426*H426,2)</f>
        <v>0</v>
      </c>
      <c r="K426" s="176" t="s">
        <v>161</v>
      </c>
      <c r="L426" s="40"/>
      <c r="M426" s="181" t="s">
        <v>5</v>
      </c>
      <c r="N426" s="182" t="s">
        <v>50</v>
      </c>
      <c r="O426" s="41"/>
      <c r="P426" s="183">
        <f>O426*H426</f>
        <v>0</v>
      </c>
      <c r="Q426" s="183">
        <v>1.6000000000000001E-4</v>
      </c>
      <c r="R426" s="183">
        <f>Q426*H426</f>
        <v>4.8000000000000004E-3</v>
      </c>
      <c r="S426" s="183">
        <v>0</v>
      </c>
      <c r="T426" s="184">
        <f>S426*H426</f>
        <v>0</v>
      </c>
      <c r="AR426" s="23" t="s">
        <v>231</v>
      </c>
      <c r="AT426" s="23" t="s">
        <v>157</v>
      </c>
      <c r="AU426" s="23" t="s">
        <v>88</v>
      </c>
      <c r="AY426" s="23" t="s">
        <v>155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23" t="s">
        <v>24</v>
      </c>
      <c r="BK426" s="185">
        <f>ROUND(I426*H426,2)</f>
        <v>0</v>
      </c>
      <c r="BL426" s="23" t="s">
        <v>231</v>
      </c>
      <c r="BM426" s="23" t="s">
        <v>1109</v>
      </c>
    </row>
    <row r="427" spans="2:65" s="11" customFormat="1">
      <c r="B427" s="186"/>
      <c r="D427" s="187" t="s">
        <v>164</v>
      </c>
      <c r="E427" s="188" t="s">
        <v>5</v>
      </c>
      <c r="F427" s="189" t="s">
        <v>1110</v>
      </c>
      <c r="H427" s="190">
        <v>30</v>
      </c>
      <c r="I427" s="191"/>
      <c r="L427" s="186"/>
      <c r="M427" s="192"/>
      <c r="N427" s="193"/>
      <c r="O427" s="193"/>
      <c r="P427" s="193"/>
      <c r="Q427" s="193"/>
      <c r="R427" s="193"/>
      <c r="S427" s="193"/>
      <c r="T427" s="194"/>
      <c r="AT427" s="195" t="s">
        <v>164</v>
      </c>
      <c r="AU427" s="195" t="s">
        <v>88</v>
      </c>
      <c r="AV427" s="11" t="s">
        <v>88</v>
      </c>
      <c r="AW427" s="11" t="s">
        <v>43</v>
      </c>
      <c r="AX427" s="11" t="s">
        <v>24</v>
      </c>
      <c r="AY427" s="195" t="s">
        <v>155</v>
      </c>
    </row>
    <row r="428" spans="2:65" s="1" customFormat="1" ht="25.5" customHeight="1">
      <c r="B428" s="173"/>
      <c r="C428" s="199" t="s">
        <v>1111</v>
      </c>
      <c r="D428" s="199" t="s">
        <v>250</v>
      </c>
      <c r="E428" s="200" t="s">
        <v>1112</v>
      </c>
      <c r="F428" s="201" t="s">
        <v>1113</v>
      </c>
      <c r="G428" s="202" t="s">
        <v>160</v>
      </c>
      <c r="H428" s="203">
        <v>12.98</v>
      </c>
      <c r="I428" s="204"/>
      <c r="J428" s="205">
        <f>ROUND(I428*H428,2)</f>
        <v>0</v>
      </c>
      <c r="K428" s="201" t="s">
        <v>161</v>
      </c>
      <c r="L428" s="206"/>
      <c r="M428" s="207" t="s">
        <v>5</v>
      </c>
      <c r="N428" s="208" t="s">
        <v>50</v>
      </c>
      <c r="O428" s="41"/>
      <c r="P428" s="183">
        <f>O428*H428</f>
        <v>0</v>
      </c>
      <c r="Q428" s="183">
        <v>2.7699999999999999E-3</v>
      </c>
      <c r="R428" s="183">
        <f>Q428*H428</f>
        <v>3.5954600000000003E-2</v>
      </c>
      <c r="S428" s="183">
        <v>0</v>
      </c>
      <c r="T428" s="184">
        <f>S428*H428</f>
        <v>0</v>
      </c>
      <c r="AR428" s="23" t="s">
        <v>311</v>
      </c>
      <c r="AT428" s="23" t="s">
        <v>250</v>
      </c>
      <c r="AU428" s="23" t="s">
        <v>88</v>
      </c>
      <c r="AY428" s="23" t="s">
        <v>155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23" t="s">
        <v>24</v>
      </c>
      <c r="BK428" s="185">
        <f>ROUND(I428*H428,2)</f>
        <v>0</v>
      </c>
      <c r="BL428" s="23" t="s">
        <v>231</v>
      </c>
      <c r="BM428" s="23" t="s">
        <v>1114</v>
      </c>
    </row>
    <row r="429" spans="2:65" s="1" customFormat="1" ht="27">
      <c r="B429" s="40"/>
      <c r="D429" s="196" t="s">
        <v>307</v>
      </c>
      <c r="F429" s="209" t="s">
        <v>1115</v>
      </c>
      <c r="I429" s="210"/>
      <c r="L429" s="40"/>
      <c r="M429" s="211"/>
      <c r="N429" s="41"/>
      <c r="O429" s="41"/>
      <c r="P429" s="41"/>
      <c r="Q429" s="41"/>
      <c r="R429" s="41"/>
      <c r="S429" s="41"/>
      <c r="T429" s="69"/>
      <c r="AT429" s="23" t="s">
        <v>307</v>
      </c>
      <c r="AU429" s="23" t="s">
        <v>88</v>
      </c>
    </row>
    <row r="430" spans="2:65" s="11" customFormat="1">
      <c r="B430" s="186"/>
      <c r="D430" s="196" t="s">
        <v>164</v>
      </c>
      <c r="E430" s="195" t="s">
        <v>5</v>
      </c>
      <c r="F430" s="197" t="s">
        <v>1116</v>
      </c>
      <c r="H430" s="198">
        <v>11.8</v>
      </c>
      <c r="I430" s="191"/>
      <c r="L430" s="186"/>
      <c r="M430" s="192"/>
      <c r="N430" s="193"/>
      <c r="O430" s="193"/>
      <c r="P430" s="193"/>
      <c r="Q430" s="193"/>
      <c r="R430" s="193"/>
      <c r="S430" s="193"/>
      <c r="T430" s="194"/>
      <c r="AT430" s="195" t="s">
        <v>164</v>
      </c>
      <c r="AU430" s="195" t="s">
        <v>88</v>
      </c>
      <c r="AV430" s="11" t="s">
        <v>88</v>
      </c>
      <c r="AW430" s="11" t="s">
        <v>43</v>
      </c>
      <c r="AX430" s="11" t="s">
        <v>24</v>
      </c>
      <c r="AY430" s="195" t="s">
        <v>155</v>
      </c>
    </row>
    <row r="431" spans="2:65" s="11" customFormat="1">
      <c r="B431" s="186"/>
      <c r="D431" s="187" t="s">
        <v>164</v>
      </c>
      <c r="F431" s="189" t="s">
        <v>1117</v>
      </c>
      <c r="H431" s="190">
        <v>12.98</v>
      </c>
      <c r="I431" s="191"/>
      <c r="L431" s="186"/>
      <c r="M431" s="192"/>
      <c r="N431" s="193"/>
      <c r="O431" s="193"/>
      <c r="P431" s="193"/>
      <c r="Q431" s="193"/>
      <c r="R431" s="193"/>
      <c r="S431" s="193"/>
      <c r="T431" s="194"/>
      <c r="AT431" s="195" t="s">
        <v>164</v>
      </c>
      <c r="AU431" s="195" t="s">
        <v>88</v>
      </c>
      <c r="AV431" s="11" t="s">
        <v>88</v>
      </c>
      <c r="AW431" s="11" t="s">
        <v>6</v>
      </c>
      <c r="AX431" s="11" t="s">
        <v>24</v>
      </c>
      <c r="AY431" s="195" t="s">
        <v>155</v>
      </c>
    </row>
    <row r="432" spans="2:65" s="1" customFormat="1" ht="16.5" customHeight="1">
      <c r="B432" s="173"/>
      <c r="C432" s="174" t="s">
        <v>1118</v>
      </c>
      <c r="D432" s="174" t="s">
        <v>157</v>
      </c>
      <c r="E432" s="175" t="s">
        <v>1119</v>
      </c>
      <c r="F432" s="176" t="s">
        <v>1120</v>
      </c>
      <c r="G432" s="177" t="s">
        <v>366</v>
      </c>
      <c r="H432" s="178">
        <v>36.14</v>
      </c>
      <c r="I432" s="179"/>
      <c r="J432" s="180">
        <f>ROUND(I432*H432,2)</f>
        <v>0</v>
      </c>
      <c r="K432" s="176" t="s">
        <v>161</v>
      </c>
      <c r="L432" s="40"/>
      <c r="M432" s="181" t="s">
        <v>5</v>
      </c>
      <c r="N432" s="182" t="s">
        <v>50</v>
      </c>
      <c r="O432" s="41"/>
      <c r="P432" s="183">
        <f>O432*H432</f>
        <v>0</v>
      </c>
      <c r="Q432" s="183">
        <v>2.0000000000000002E-5</v>
      </c>
      <c r="R432" s="183">
        <f>Q432*H432</f>
        <v>7.2280000000000011E-4</v>
      </c>
      <c r="S432" s="183">
        <v>0</v>
      </c>
      <c r="T432" s="184">
        <f>S432*H432</f>
        <v>0</v>
      </c>
      <c r="AR432" s="23" t="s">
        <v>231</v>
      </c>
      <c r="AT432" s="23" t="s">
        <v>157</v>
      </c>
      <c r="AU432" s="23" t="s">
        <v>88</v>
      </c>
      <c r="AY432" s="23" t="s">
        <v>155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23" t="s">
        <v>24</v>
      </c>
      <c r="BK432" s="185">
        <f>ROUND(I432*H432,2)</f>
        <v>0</v>
      </c>
      <c r="BL432" s="23" t="s">
        <v>231</v>
      </c>
      <c r="BM432" s="23" t="s">
        <v>1121</v>
      </c>
    </row>
    <row r="433" spans="2:65" s="11" customFormat="1">
      <c r="B433" s="186"/>
      <c r="D433" s="187" t="s">
        <v>164</v>
      </c>
      <c r="E433" s="188" t="s">
        <v>5</v>
      </c>
      <c r="F433" s="189" t="s">
        <v>1122</v>
      </c>
      <c r="H433" s="190">
        <v>36.14</v>
      </c>
      <c r="I433" s="191"/>
      <c r="L433" s="186"/>
      <c r="M433" s="192"/>
      <c r="N433" s="193"/>
      <c r="O433" s="193"/>
      <c r="P433" s="193"/>
      <c r="Q433" s="193"/>
      <c r="R433" s="193"/>
      <c r="S433" s="193"/>
      <c r="T433" s="194"/>
      <c r="AT433" s="195" t="s">
        <v>164</v>
      </c>
      <c r="AU433" s="195" t="s">
        <v>88</v>
      </c>
      <c r="AV433" s="11" t="s">
        <v>88</v>
      </c>
      <c r="AW433" s="11" t="s">
        <v>43</v>
      </c>
      <c r="AX433" s="11" t="s">
        <v>24</v>
      </c>
      <c r="AY433" s="195" t="s">
        <v>155</v>
      </c>
    </row>
    <row r="434" spans="2:65" s="1" customFormat="1" ht="16.5" customHeight="1">
      <c r="B434" s="173"/>
      <c r="C434" s="199" t="s">
        <v>1123</v>
      </c>
      <c r="D434" s="199" t="s">
        <v>250</v>
      </c>
      <c r="E434" s="200" t="s">
        <v>1124</v>
      </c>
      <c r="F434" s="201" t="s">
        <v>1125</v>
      </c>
      <c r="G434" s="202" t="s">
        <v>366</v>
      </c>
      <c r="H434" s="203">
        <v>36.863</v>
      </c>
      <c r="I434" s="204"/>
      <c r="J434" s="205">
        <f>ROUND(I434*H434,2)</f>
        <v>0</v>
      </c>
      <c r="K434" s="201" t="s">
        <v>161</v>
      </c>
      <c r="L434" s="206"/>
      <c r="M434" s="207" t="s">
        <v>5</v>
      </c>
      <c r="N434" s="208" t="s">
        <v>50</v>
      </c>
      <c r="O434" s="41"/>
      <c r="P434" s="183">
        <f>O434*H434</f>
        <v>0</v>
      </c>
      <c r="Q434" s="183">
        <v>3.5E-4</v>
      </c>
      <c r="R434" s="183">
        <f>Q434*H434</f>
        <v>1.290205E-2</v>
      </c>
      <c r="S434" s="183">
        <v>0</v>
      </c>
      <c r="T434" s="184">
        <f>S434*H434</f>
        <v>0</v>
      </c>
      <c r="AR434" s="23" t="s">
        <v>311</v>
      </c>
      <c r="AT434" s="23" t="s">
        <v>250</v>
      </c>
      <c r="AU434" s="23" t="s">
        <v>88</v>
      </c>
      <c r="AY434" s="23" t="s">
        <v>155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23" t="s">
        <v>24</v>
      </c>
      <c r="BK434" s="185">
        <f>ROUND(I434*H434,2)</f>
        <v>0</v>
      </c>
      <c r="BL434" s="23" t="s">
        <v>231</v>
      </c>
      <c r="BM434" s="23" t="s">
        <v>1126</v>
      </c>
    </row>
    <row r="435" spans="2:65" s="11" customFormat="1">
      <c r="B435" s="186"/>
      <c r="D435" s="187" t="s">
        <v>164</v>
      </c>
      <c r="F435" s="189" t="s">
        <v>1127</v>
      </c>
      <c r="H435" s="190">
        <v>36.863</v>
      </c>
      <c r="I435" s="191"/>
      <c r="L435" s="186"/>
      <c r="M435" s="192"/>
      <c r="N435" s="193"/>
      <c r="O435" s="193"/>
      <c r="P435" s="193"/>
      <c r="Q435" s="193"/>
      <c r="R435" s="193"/>
      <c r="S435" s="193"/>
      <c r="T435" s="194"/>
      <c r="AT435" s="195" t="s">
        <v>164</v>
      </c>
      <c r="AU435" s="195" t="s">
        <v>88</v>
      </c>
      <c r="AV435" s="11" t="s">
        <v>88</v>
      </c>
      <c r="AW435" s="11" t="s">
        <v>6</v>
      </c>
      <c r="AX435" s="11" t="s">
        <v>24</v>
      </c>
      <c r="AY435" s="195" t="s">
        <v>155</v>
      </c>
    </row>
    <row r="436" spans="2:65" s="1" customFormat="1" ht="16.5" customHeight="1">
      <c r="B436" s="173"/>
      <c r="C436" s="174" t="s">
        <v>1128</v>
      </c>
      <c r="D436" s="174" t="s">
        <v>157</v>
      </c>
      <c r="E436" s="175" t="s">
        <v>1129</v>
      </c>
      <c r="F436" s="176" t="s">
        <v>1130</v>
      </c>
      <c r="G436" s="177" t="s">
        <v>160</v>
      </c>
      <c r="H436" s="178">
        <v>64.14</v>
      </c>
      <c r="I436" s="179"/>
      <c r="J436" s="180">
        <f>ROUND(I436*H436,2)</f>
        <v>0</v>
      </c>
      <c r="K436" s="176" t="s">
        <v>161</v>
      </c>
      <c r="L436" s="40"/>
      <c r="M436" s="181" t="s">
        <v>5</v>
      </c>
      <c r="N436" s="182" t="s">
        <v>50</v>
      </c>
      <c r="O436" s="41"/>
      <c r="P436" s="183">
        <f>O436*H436</f>
        <v>0</v>
      </c>
      <c r="Q436" s="183">
        <v>0</v>
      </c>
      <c r="R436" s="183">
        <f>Q436*H436</f>
        <v>0</v>
      </c>
      <c r="S436" s="183">
        <v>0</v>
      </c>
      <c r="T436" s="184">
        <f>S436*H436</f>
        <v>0</v>
      </c>
      <c r="AR436" s="23" t="s">
        <v>231</v>
      </c>
      <c r="AT436" s="23" t="s">
        <v>157</v>
      </c>
      <c r="AU436" s="23" t="s">
        <v>88</v>
      </c>
      <c r="AY436" s="23" t="s">
        <v>155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23" t="s">
        <v>24</v>
      </c>
      <c r="BK436" s="185">
        <f>ROUND(I436*H436,2)</f>
        <v>0</v>
      </c>
      <c r="BL436" s="23" t="s">
        <v>231</v>
      </c>
      <c r="BM436" s="23" t="s">
        <v>1131</v>
      </c>
    </row>
    <row r="437" spans="2:65" s="1" customFormat="1" ht="38.25" customHeight="1">
      <c r="B437" s="173"/>
      <c r="C437" s="174" t="s">
        <v>1132</v>
      </c>
      <c r="D437" s="174" t="s">
        <v>157</v>
      </c>
      <c r="E437" s="175" t="s">
        <v>1133</v>
      </c>
      <c r="F437" s="176" t="s">
        <v>1134</v>
      </c>
      <c r="G437" s="177" t="s">
        <v>666</v>
      </c>
      <c r="H437" s="212"/>
      <c r="I437" s="179"/>
      <c r="J437" s="180">
        <f>ROUND(I437*H437,2)</f>
        <v>0</v>
      </c>
      <c r="K437" s="176" t="s">
        <v>161</v>
      </c>
      <c r="L437" s="40"/>
      <c r="M437" s="181" t="s">
        <v>5</v>
      </c>
      <c r="N437" s="182" t="s">
        <v>50</v>
      </c>
      <c r="O437" s="41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AR437" s="23" t="s">
        <v>231</v>
      </c>
      <c r="AT437" s="23" t="s">
        <v>157</v>
      </c>
      <c r="AU437" s="23" t="s">
        <v>88</v>
      </c>
      <c r="AY437" s="23" t="s">
        <v>155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23" t="s">
        <v>24</v>
      </c>
      <c r="BK437" s="185">
        <f>ROUND(I437*H437,2)</f>
        <v>0</v>
      </c>
      <c r="BL437" s="23" t="s">
        <v>231</v>
      </c>
      <c r="BM437" s="23" t="s">
        <v>1135</v>
      </c>
    </row>
    <row r="438" spans="2:65" s="10" customFormat="1" ht="29.85" customHeight="1">
      <c r="B438" s="159"/>
      <c r="D438" s="170" t="s">
        <v>78</v>
      </c>
      <c r="E438" s="171" t="s">
        <v>1136</v>
      </c>
      <c r="F438" s="171" t="s">
        <v>1137</v>
      </c>
      <c r="I438" s="162"/>
      <c r="J438" s="172">
        <f>BK438</f>
        <v>0</v>
      </c>
      <c r="L438" s="159"/>
      <c r="M438" s="164"/>
      <c r="N438" s="165"/>
      <c r="O438" s="165"/>
      <c r="P438" s="166">
        <f>SUM(P439:P443)</f>
        <v>0</v>
      </c>
      <c r="Q438" s="165"/>
      <c r="R438" s="166">
        <f>SUM(R439:R443)</f>
        <v>0.36178719999999998</v>
      </c>
      <c r="S438" s="165"/>
      <c r="T438" s="167">
        <f>SUM(T439:T443)</f>
        <v>0</v>
      </c>
      <c r="AR438" s="160" t="s">
        <v>88</v>
      </c>
      <c r="AT438" s="168" t="s">
        <v>78</v>
      </c>
      <c r="AU438" s="168" t="s">
        <v>24</v>
      </c>
      <c r="AY438" s="160" t="s">
        <v>155</v>
      </c>
      <c r="BK438" s="169">
        <f>SUM(BK439:BK443)</f>
        <v>0</v>
      </c>
    </row>
    <row r="439" spans="2:65" s="1" customFormat="1" ht="25.5" customHeight="1">
      <c r="B439" s="173"/>
      <c r="C439" s="174" t="s">
        <v>1138</v>
      </c>
      <c r="D439" s="174" t="s">
        <v>157</v>
      </c>
      <c r="E439" s="175" t="s">
        <v>1139</v>
      </c>
      <c r="F439" s="176" t="s">
        <v>1140</v>
      </c>
      <c r="G439" s="177" t="s">
        <v>160</v>
      </c>
      <c r="H439" s="178">
        <v>22.64</v>
      </c>
      <c r="I439" s="179"/>
      <c r="J439" s="180">
        <f>ROUND(I439*H439,2)</f>
        <v>0</v>
      </c>
      <c r="K439" s="176" t="s">
        <v>161</v>
      </c>
      <c r="L439" s="40"/>
      <c r="M439" s="181" t="s">
        <v>5</v>
      </c>
      <c r="N439" s="182" t="s">
        <v>50</v>
      </c>
      <c r="O439" s="41"/>
      <c r="P439" s="183">
        <f>O439*H439</f>
        <v>0</v>
      </c>
      <c r="Q439" s="183">
        <v>3.0000000000000001E-3</v>
      </c>
      <c r="R439" s="183">
        <f>Q439*H439</f>
        <v>6.7920000000000008E-2</v>
      </c>
      <c r="S439" s="183">
        <v>0</v>
      </c>
      <c r="T439" s="184">
        <f>S439*H439</f>
        <v>0</v>
      </c>
      <c r="AR439" s="23" t="s">
        <v>231</v>
      </c>
      <c r="AT439" s="23" t="s">
        <v>157</v>
      </c>
      <c r="AU439" s="23" t="s">
        <v>88</v>
      </c>
      <c r="AY439" s="23" t="s">
        <v>155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23" t="s">
        <v>24</v>
      </c>
      <c r="BK439" s="185">
        <f>ROUND(I439*H439,2)</f>
        <v>0</v>
      </c>
      <c r="BL439" s="23" t="s">
        <v>231</v>
      </c>
      <c r="BM439" s="23" t="s">
        <v>1141</v>
      </c>
    </row>
    <row r="440" spans="2:65" s="11" customFormat="1">
      <c r="B440" s="186"/>
      <c r="D440" s="187" t="s">
        <v>164</v>
      </c>
      <c r="E440" s="188" t="s">
        <v>5</v>
      </c>
      <c r="F440" s="189" t="s">
        <v>1142</v>
      </c>
      <c r="H440" s="190">
        <v>22.64</v>
      </c>
      <c r="I440" s="191"/>
      <c r="L440" s="186"/>
      <c r="M440" s="192"/>
      <c r="N440" s="193"/>
      <c r="O440" s="193"/>
      <c r="P440" s="193"/>
      <c r="Q440" s="193"/>
      <c r="R440" s="193"/>
      <c r="S440" s="193"/>
      <c r="T440" s="194"/>
      <c r="AT440" s="195" t="s">
        <v>164</v>
      </c>
      <c r="AU440" s="195" t="s">
        <v>88</v>
      </c>
      <c r="AV440" s="11" t="s">
        <v>88</v>
      </c>
      <c r="AW440" s="11" t="s">
        <v>43</v>
      </c>
      <c r="AX440" s="11" t="s">
        <v>24</v>
      </c>
      <c r="AY440" s="195" t="s">
        <v>155</v>
      </c>
    </row>
    <row r="441" spans="2:65" s="1" customFormat="1" ht="16.5" customHeight="1">
      <c r="B441" s="173"/>
      <c r="C441" s="199" t="s">
        <v>1143</v>
      </c>
      <c r="D441" s="199" t="s">
        <v>250</v>
      </c>
      <c r="E441" s="200" t="s">
        <v>1144</v>
      </c>
      <c r="F441" s="201" t="s">
        <v>1145</v>
      </c>
      <c r="G441" s="202" t="s">
        <v>160</v>
      </c>
      <c r="H441" s="203">
        <v>24.904</v>
      </c>
      <c r="I441" s="204"/>
      <c r="J441" s="205">
        <f>ROUND(I441*H441,2)</f>
        <v>0</v>
      </c>
      <c r="K441" s="201" t="s">
        <v>161</v>
      </c>
      <c r="L441" s="206"/>
      <c r="M441" s="207" t="s">
        <v>5</v>
      </c>
      <c r="N441" s="208" t="s">
        <v>50</v>
      </c>
      <c r="O441" s="41"/>
      <c r="P441" s="183">
        <f>O441*H441</f>
        <v>0</v>
      </c>
      <c r="Q441" s="183">
        <v>1.18E-2</v>
      </c>
      <c r="R441" s="183">
        <f>Q441*H441</f>
        <v>0.2938672</v>
      </c>
      <c r="S441" s="183">
        <v>0</v>
      </c>
      <c r="T441" s="184">
        <f>S441*H441</f>
        <v>0</v>
      </c>
      <c r="AR441" s="23" t="s">
        <v>311</v>
      </c>
      <c r="AT441" s="23" t="s">
        <v>250</v>
      </c>
      <c r="AU441" s="23" t="s">
        <v>88</v>
      </c>
      <c r="AY441" s="23" t="s">
        <v>155</v>
      </c>
      <c r="BE441" s="185">
        <f>IF(N441="základní",J441,0)</f>
        <v>0</v>
      </c>
      <c r="BF441" s="185">
        <f>IF(N441="snížená",J441,0)</f>
        <v>0</v>
      </c>
      <c r="BG441" s="185">
        <f>IF(N441="zákl. přenesená",J441,0)</f>
        <v>0</v>
      </c>
      <c r="BH441" s="185">
        <f>IF(N441="sníž. přenesená",J441,0)</f>
        <v>0</v>
      </c>
      <c r="BI441" s="185">
        <f>IF(N441="nulová",J441,0)</f>
        <v>0</v>
      </c>
      <c r="BJ441" s="23" t="s">
        <v>24</v>
      </c>
      <c r="BK441" s="185">
        <f>ROUND(I441*H441,2)</f>
        <v>0</v>
      </c>
      <c r="BL441" s="23" t="s">
        <v>231</v>
      </c>
      <c r="BM441" s="23" t="s">
        <v>1146</v>
      </c>
    </row>
    <row r="442" spans="2:65" s="11" customFormat="1">
      <c r="B442" s="186"/>
      <c r="D442" s="187" t="s">
        <v>164</v>
      </c>
      <c r="F442" s="189" t="s">
        <v>1147</v>
      </c>
      <c r="H442" s="190">
        <v>24.904</v>
      </c>
      <c r="I442" s="191"/>
      <c r="L442" s="186"/>
      <c r="M442" s="192"/>
      <c r="N442" s="193"/>
      <c r="O442" s="193"/>
      <c r="P442" s="193"/>
      <c r="Q442" s="193"/>
      <c r="R442" s="193"/>
      <c r="S442" s="193"/>
      <c r="T442" s="194"/>
      <c r="AT442" s="195" t="s">
        <v>164</v>
      </c>
      <c r="AU442" s="195" t="s">
        <v>88</v>
      </c>
      <c r="AV442" s="11" t="s">
        <v>88</v>
      </c>
      <c r="AW442" s="11" t="s">
        <v>6</v>
      </c>
      <c r="AX442" s="11" t="s">
        <v>24</v>
      </c>
      <c r="AY442" s="195" t="s">
        <v>155</v>
      </c>
    </row>
    <row r="443" spans="2:65" s="1" customFormat="1" ht="38.25" customHeight="1">
      <c r="B443" s="173"/>
      <c r="C443" s="174" t="s">
        <v>1148</v>
      </c>
      <c r="D443" s="174" t="s">
        <v>157</v>
      </c>
      <c r="E443" s="175" t="s">
        <v>1149</v>
      </c>
      <c r="F443" s="176" t="s">
        <v>1150</v>
      </c>
      <c r="G443" s="177" t="s">
        <v>666</v>
      </c>
      <c r="H443" s="212"/>
      <c r="I443" s="179"/>
      <c r="J443" s="180">
        <f>ROUND(I443*H443,2)</f>
        <v>0</v>
      </c>
      <c r="K443" s="176" t="s">
        <v>161</v>
      </c>
      <c r="L443" s="40"/>
      <c r="M443" s="181" t="s">
        <v>5</v>
      </c>
      <c r="N443" s="182" t="s">
        <v>50</v>
      </c>
      <c r="O443" s="41"/>
      <c r="P443" s="183">
        <f>O443*H443</f>
        <v>0</v>
      </c>
      <c r="Q443" s="183">
        <v>0</v>
      </c>
      <c r="R443" s="183">
        <f>Q443*H443</f>
        <v>0</v>
      </c>
      <c r="S443" s="183">
        <v>0</v>
      </c>
      <c r="T443" s="184">
        <f>S443*H443</f>
        <v>0</v>
      </c>
      <c r="AR443" s="23" t="s">
        <v>231</v>
      </c>
      <c r="AT443" s="23" t="s">
        <v>157</v>
      </c>
      <c r="AU443" s="23" t="s">
        <v>88</v>
      </c>
      <c r="AY443" s="23" t="s">
        <v>155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23" t="s">
        <v>24</v>
      </c>
      <c r="BK443" s="185">
        <f>ROUND(I443*H443,2)</f>
        <v>0</v>
      </c>
      <c r="BL443" s="23" t="s">
        <v>231</v>
      </c>
      <c r="BM443" s="23" t="s">
        <v>1151</v>
      </c>
    </row>
    <row r="444" spans="2:65" s="10" customFormat="1" ht="29.85" customHeight="1">
      <c r="B444" s="159"/>
      <c r="D444" s="170" t="s">
        <v>78</v>
      </c>
      <c r="E444" s="171" t="s">
        <v>1152</v>
      </c>
      <c r="F444" s="171" t="s">
        <v>1153</v>
      </c>
      <c r="I444" s="162"/>
      <c r="J444" s="172">
        <f>BK444</f>
        <v>0</v>
      </c>
      <c r="L444" s="159"/>
      <c r="M444" s="164"/>
      <c r="N444" s="165"/>
      <c r="O444" s="165"/>
      <c r="P444" s="166">
        <f>SUM(P445:P446)</f>
        <v>0</v>
      </c>
      <c r="Q444" s="165"/>
      <c r="R444" s="166">
        <f>SUM(R445:R446)</f>
        <v>5.5082999999999993E-2</v>
      </c>
      <c r="S444" s="165"/>
      <c r="T444" s="167">
        <f>SUM(T445:T446)</f>
        <v>0</v>
      </c>
      <c r="AR444" s="160" t="s">
        <v>88</v>
      </c>
      <c r="AT444" s="168" t="s">
        <v>78</v>
      </c>
      <c r="AU444" s="168" t="s">
        <v>24</v>
      </c>
      <c r="AY444" s="160" t="s">
        <v>155</v>
      </c>
      <c r="BK444" s="169">
        <f>SUM(BK445:BK446)</f>
        <v>0</v>
      </c>
    </row>
    <row r="445" spans="2:65" s="1" customFormat="1" ht="25.5" customHeight="1">
      <c r="B445" s="173"/>
      <c r="C445" s="174" t="s">
        <v>1154</v>
      </c>
      <c r="D445" s="174" t="s">
        <v>157</v>
      </c>
      <c r="E445" s="175" t="s">
        <v>1155</v>
      </c>
      <c r="F445" s="176" t="s">
        <v>1156</v>
      </c>
      <c r="G445" s="177" t="s">
        <v>160</v>
      </c>
      <c r="H445" s="178">
        <v>262.3</v>
      </c>
      <c r="I445" s="179"/>
      <c r="J445" s="180">
        <f>ROUND(I445*H445,2)</f>
        <v>0</v>
      </c>
      <c r="K445" s="176" t="s">
        <v>161</v>
      </c>
      <c r="L445" s="40"/>
      <c r="M445" s="181" t="s">
        <v>5</v>
      </c>
      <c r="N445" s="182" t="s">
        <v>50</v>
      </c>
      <c r="O445" s="41"/>
      <c r="P445" s="183">
        <f>O445*H445</f>
        <v>0</v>
      </c>
      <c r="Q445" s="183">
        <v>6.9999999999999994E-5</v>
      </c>
      <c r="R445" s="183">
        <f>Q445*H445</f>
        <v>1.8360999999999999E-2</v>
      </c>
      <c r="S445" s="183">
        <v>0</v>
      </c>
      <c r="T445" s="184">
        <f>S445*H445</f>
        <v>0</v>
      </c>
      <c r="AR445" s="23" t="s">
        <v>231</v>
      </c>
      <c r="AT445" s="23" t="s">
        <v>157</v>
      </c>
      <c r="AU445" s="23" t="s">
        <v>88</v>
      </c>
      <c r="AY445" s="23" t="s">
        <v>155</v>
      </c>
      <c r="BE445" s="185">
        <f>IF(N445="základní",J445,0)</f>
        <v>0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23" t="s">
        <v>24</v>
      </c>
      <c r="BK445" s="185">
        <f>ROUND(I445*H445,2)</f>
        <v>0</v>
      </c>
      <c r="BL445" s="23" t="s">
        <v>231</v>
      </c>
      <c r="BM445" s="23" t="s">
        <v>1157</v>
      </c>
    </row>
    <row r="446" spans="2:65" s="1" customFormat="1" ht="25.5" customHeight="1">
      <c r="B446" s="173"/>
      <c r="C446" s="174" t="s">
        <v>1158</v>
      </c>
      <c r="D446" s="174" t="s">
        <v>157</v>
      </c>
      <c r="E446" s="175" t="s">
        <v>1159</v>
      </c>
      <c r="F446" s="176" t="s">
        <v>1160</v>
      </c>
      <c r="G446" s="177" t="s">
        <v>160</v>
      </c>
      <c r="H446" s="178">
        <v>262.3</v>
      </c>
      <c r="I446" s="179"/>
      <c r="J446" s="180">
        <f>ROUND(I446*H446,2)</f>
        <v>0</v>
      </c>
      <c r="K446" s="176" t="s">
        <v>161</v>
      </c>
      <c r="L446" s="40"/>
      <c r="M446" s="181" t="s">
        <v>5</v>
      </c>
      <c r="N446" s="182" t="s">
        <v>50</v>
      </c>
      <c r="O446" s="41"/>
      <c r="P446" s="183">
        <f>O446*H446</f>
        <v>0</v>
      </c>
      <c r="Q446" s="183">
        <v>1.3999999999999999E-4</v>
      </c>
      <c r="R446" s="183">
        <f>Q446*H446</f>
        <v>3.6721999999999998E-2</v>
      </c>
      <c r="S446" s="183">
        <v>0</v>
      </c>
      <c r="T446" s="184">
        <f>S446*H446</f>
        <v>0</v>
      </c>
      <c r="AR446" s="23" t="s">
        <v>231</v>
      </c>
      <c r="AT446" s="23" t="s">
        <v>157</v>
      </c>
      <c r="AU446" s="23" t="s">
        <v>88</v>
      </c>
      <c r="AY446" s="23" t="s">
        <v>155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23" t="s">
        <v>24</v>
      </c>
      <c r="BK446" s="185">
        <f>ROUND(I446*H446,2)</f>
        <v>0</v>
      </c>
      <c r="BL446" s="23" t="s">
        <v>231</v>
      </c>
      <c r="BM446" s="23" t="s">
        <v>1161</v>
      </c>
    </row>
    <row r="447" spans="2:65" s="10" customFormat="1" ht="29.85" customHeight="1">
      <c r="B447" s="159"/>
      <c r="D447" s="170" t="s">
        <v>78</v>
      </c>
      <c r="E447" s="171" t="s">
        <v>1162</v>
      </c>
      <c r="F447" s="171" t="s">
        <v>1163</v>
      </c>
      <c r="I447" s="162"/>
      <c r="J447" s="172">
        <f>BK447</f>
        <v>0</v>
      </c>
      <c r="L447" s="159"/>
      <c r="M447" s="164"/>
      <c r="N447" s="165"/>
      <c r="O447" s="165"/>
      <c r="P447" s="166">
        <f>SUM(P448:P450)</f>
        <v>0</v>
      </c>
      <c r="Q447" s="165"/>
      <c r="R447" s="166">
        <f>SUM(R448:R450)</f>
        <v>6.7570000000000005E-2</v>
      </c>
      <c r="S447" s="165"/>
      <c r="T447" s="167">
        <f>SUM(T448:T450)</f>
        <v>0</v>
      </c>
      <c r="AR447" s="160" t="s">
        <v>88</v>
      </c>
      <c r="AT447" s="168" t="s">
        <v>78</v>
      </c>
      <c r="AU447" s="168" t="s">
        <v>24</v>
      </c>
      <c r="AY447" s="160" t="s">
        <v>155</v>
      </c>
      <c r="BK447" s="169">
        <f>SUM(BK448:BK450)</f>
        <v>0</v>
      </c>
    </row>
    <row r="448" spans="2:65" s="1" customFormat="1" ht="16.5" customHeight="1">
      <c r="B448" s="173"/>
      <c r="C448" s="174" t="s">
        <v>1164</v>
      </c>
      <c r="D448" s="174" t="s">
        <v>157</v>
      </c>
      <c r="E448" s="175" t="s">
        <v>1165</v>
      </c>
      <c r="F448" s="176" t="s">
        <v>1166</v>
      </c>
      <c r="G448" s="177" t="s">
        <v>160</v>
      </c>
      <c r="H448" s="178">
        <v>233</v>
      </c>
      <c r="I448" s="179"/>
      <c r="J448" s="180">
        <f>ROUND(I448*H448,2)</f>
        <v>0</v>
      </c>
      <c r="K448" s="176" t="s">
        <v>161</v>
      </c>
      <c r="L448" s="40"/>
      <c r="M448" s="181" t="s">
        <v>5</v>
      </c>
      <c r="N448" s="182" t="s">
        <v>50</v>
      </c>
      <c r="O448" s="41"/>
      <c r="P448" s="183">
        <f>O448*H448</f>
        <v>0</v>
      </c>
      <c r="Q448" s="183">
        <v>0</v>
      </c>
      <c r="R448" s="183">
        <f>Q448*H448</f>
        <v>0</v>
      </c>
      <c r="S448" s="183">
        <v>0</v>
      </c>
      <c r="T448" s="184">
        <f>S448*H448</f>
        <v>0</v>
      </c>
      <c r="AR448" s="23" t="s">
        <v>231</v>
      </c>
      <c r="AT448" s="23" t="s">
        <v>157</v>
      </c>
      <c r="AU448" s="23" t="s">
        <v>88</v>
      </c>
      <c r="AY448" s="23" t="s">
        <v>155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23" t="s">
        <v>24</v>
      </c>
      <c r="BK448" s="185">
        <f>ROUND(I448*H448,2)</f>
        <v>0</v>
      </c>
      <c r="BL448" s="23" t="s">
        <v>231</v>
      </c>
      <c r="BM448" s="23" t="s">
        <v>1167</v>
      </c>
    </row>
    <row r="449" spans="2:65" s="11" customFormat="1">
      <c r="B449" s="186"/>
      <c r="D449" s="187" t="s">
        <v>164</v>
      </c>
      <c r="E449" s="188" t="s">
        <v>5</v>
      </c>
      <c r="F449" s="189" t="s">
        <v>1168</v>
      </c>
      <c r="H449" s="190">
        <v>233</v>
      </c>
      <c r="I449" s="191"/>
      <c r="L449" s="186"/>
      <c r="M449" s="192"/>
      <c r="N449" s="193"/>
      <c r="O449" s="193"/>
      <c r="P449" s="193"/>
      <c r="Q449" s="193"/>
      <c r="R449" s="193"/>
      <c r="S449" s="193"/>
      <c r="T449" s="194"/>
      <c r="AT449" s="195" t="s">
        <v>164</v>
      </c>
      <c r="AU449" s="195" t="s">
        <v>88</v>
      </c>
      <c r="AV449" s="11" t="s">
        <v>88</v>
      </c>
      <c r="AW449" s="11" t="s">
        <v>43</v>
      </c>
      <c r="AX449" s="11" t="s">
        <v>24</v>
      </c>
      <c r="AY449" s="195" t="s">
        <v>155</v>
      </c>
    </row>
    <row r="450" spans="2:65" s="1" customFormat="1" ht="25.5" customHeight="1">
      <c r="B450" s="173"/>
      <c r="C450" s="174" t="s">
        <v>1169</v>
      </c>
      <c r="D450" s="174" t="s">
        <v>157</v>
      </c>
      <c r="E450" s="175" t="s">
        <v>1170</v>
      </c>
      <c r="F450" s="176" t="s">
        <v>1171</v>
      </c>
      <c r="G450" s="177" t="s">
        <v>160</v>
      </c>
      <c r="H450" s="178">
        <v>233</v>
      </c>
      <c r="I450" s="179"/>
      <c r="J450" s="180">
        <f>ROUND(I450*H450,2)</f>
        <v>0</v>
      </c>
      <c r="K450" s="176" t="s">
        <v>161</v>
      </c>
      <c r="L450" s="40"/>
      <c r="M450" s="181" t="s">
        <v>5</v>
      </c>
      <c r="N450" s="182" t="s">
        <v>50</v>
      </c>
      <c r="O450" s="41"/>
      <c r="P450" s="183">
        <f>O450*H450</f>
        <v>0</v>
      </c>
      <c r="Q450" s="183">
        <v>2.9E-4</v>
      </c>
      <c r="R450" s="183">
        <f>Q450*H450</f>
        <v>6.7570000000000005E-2</v>
      </c>
      <c r="S450" s="183">
        <v>0</v>
      </c>
      <c r="T450" s="184">
        <f>S450*H450</f>
        <v>0</v>
      </c>
      <c r="AR450" s="23" t="s">
        <v>231</v>
      </c>
      <c r="AT450" s="23" t="s">
        <v>157</v>
      </c>
      <c r="AU450" s="23" t="s">
        <v>88</v>
      </c>
      <c r="AY450" s="23" t="s">
        <v>155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23" t="s">
        <v>24</v>
      </c>
      <c r="BK450" s="185">
        <f>ROUND(I450*H450,2)</f>
        <v>0</v>
      </c>
      <c r="BL450" s="23" t="s">
        <v>231</v>
      </c>
      <c r="BM450" s="23" t="s">
        <v>1172</v>
      </c>
    </row>
    <row r="451" spans="2:65" s="10" customFormat="1" ht="29.85" customHeight="1">
      <c r="B451" s="159"/>
      <c r="D451" s="170" t="s">
        <v>78</v>
      </c>
      <c r="E451" s="171" t="s">
        <v>1173</v>
      </c>
      <c r="F451" s="171" t="s">
        <v>1174</v>
      </c>
      <c r="I451" s="162"/>
      <c r="J451" s="172">
        <f>BK451</f>
        <v>0</v>
      </c>
      <c r="L451" s="159"/>
      <c r="M451" s="164"/>
      <c r="N451" s="165"/>
      <c r="O451" s="165"/>
      <c r="P451" s="166">
        <f>SUM(P452:P459)</f>
        <v>0</v>
      </c>
      <c r="Q451" s="165"/>
      <c r="R451" s="166">
        <f>SUM(R452:R459)</f>
        <v>3.7650800000000002</v>
      </c>
      <c r="S451" s="165"/>
      <c r="T451" s="167">
        <f>SUM(T452:T459)</f>
        <v>0</v>
      </c>
      <c r="AR451" s="160" t="s">
        <v>88</v>
      </c>
      <c r="AT451" s="168" t="s">
        <v>78</v>
      </c>
      <c r="AU451" s="168" t="s">
        <v>24</v>
      </c>
      <c r="AY451" s="160" t="s">
        <v>155</v>
      </c>
      <c r="BK451" s="169">
        <f>SUM(BK452:BK459)</f>
        <v>0</v>
      </c>
    </row>
    <row r="452" spans="2:65" s="1" customFormat="1" ht="51" customHeight="1">
      <c r="B452" s="173"/>
      <c r="C452" s="174" t="s">
        <v>1175</v>
      </c>
      <c r="D452" s="174" t="s">
        <v>157</v>
      </c>
      <c r="E452" s="175" t="s">
        <v>1176</v>
      </c>
      <c r="F452" s="176" t="s">
        <v>1177</v>
      </c>
      <c r="G452" s="177" t="s">
        <v>160</v>
      </c>
      <c r="H452" s="178">
        <v>158</v>
      </c>
      <c r="I452" s="179"/>
      <c r="J452" s="180">
        <f>ROUND(I452*H452,2)</f>
        <v>0</v>
      </c>
      <c r="K452" s="176" t="s">
        <v>161</v>
      </c>
      <c r="L452" s="40"/>
      <c r="M452" s="181" t="s">
        <v>5</v>
      </c>
      <c r="N452" s="182" t="s">
        <v>50</v>
      </c>
      <c r="O452" s="41"/>
      <c r="P452" s="183">
        <f>O452*H452</f>
        <v>0</v>
      </c>
      <c r="Q452" s="183">
        <v>0</v>
      </c>
      <c r="R452" s="183">
        <f>Q452*H452</f>
        <v>0</v>
      </c>
      <c r="S452" s="183">
        <v>0</v>
      </c>
      <c r="T452" s="184">
        <f>S452*H452</f>
        <v>0</v>
      </c>
      <c r="AR452" s="23" t="s">
        <v>231</v>
      </c>
      <c r="AT452" s="23" t="s">
        <v>157</v>
      </c>
      <c r="AU452" s="23" t="s">
        <v>88</v>
      </c>
      <c r="AY452" s="23" t="s">
        <v>155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23" t="s">
        <v>24</v>
      </c>
      <c r="BK452" s="185">
        <f>ROUND(I452*H452,2)</f>
        <v>0</v>
      </c>
      <c r="BL452" s="23" t="s">
        <v>231</v>
      </c>
      <c r="BM452" s="23" t="s">
        <v>1178</v>
      </c>
    </row>
    <row r="453" spans="2:65" s="1" customFormat="1" ht="16.5" customHeight="1">
      <c r="B453" s="173"/>
      <c r="C453" s="199" t="s">
        <v>1179</v>
      </c>
      <c r="D453" s="199" t="s">
        <v>250</v>
      </c>
      <c r="E453" s="200" t="s">
        <v>1180</v>
      </c>
      <c r="F453" s="201" t="s">
        <v>1181</v>
      </c>
      <c r="G453" s="202" t="s">
        <v>272</v>
      </c>
      <c r="H453" s="203">
        <v>3.68</v>
      </c>
      <c r="I453" s="204"/>
      <c r="J453" s="205">
        <f>ROUND(I453*H453,2)</f>
        <v>0</v>
      </c>
      <c r="K453" s="201" t="s">
        <v>161</v>
      </c>
      <c r="L453" s="206"/>
      <c r="M453" s="207" t="s">
        <v>5</v>
      </c>
      <c r="N453" s="208" t="s">
        <v>50</v>
      </c>
      <c r="O453" s="41"/>
      <c r="P453" s="183">
        <f>O453*H453</f>
        <v>0</v>
      </c>
      <c r="Q453" s="183">
        <v>1</v>
      </c>
      <c r="R453" s="183">
        <f>Q453*H453</f>
        <v>3.68</v>
      </c>
      <c r="S453" s="183">
        <v>0</v>
      </c>
      <c r="T453" s="184">
        <f>S453*H453</f>
        <v>0</v>
      </c>
      <c r="AR453" s="23" t="s">
        <v>311</v>
      </c>
      <c r="AT453" s="23" t="s">
        <v>250</v>
      </c>
      <c r="AU453" s="23" t="s">
        <v>88</v>
      </c>
      <c r="AY453" s="23" t="s">
        <v>155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23" t="s">
        <v>24</v>
      </c>
      <c r="BK453" s="185">
        <f>ROUND(I453*H453,2)</f>
        <v>0</v>
      </c>
      <c r="BL453" s="23" t="s">
        <v>231</v>
      </c>
      <c r="BM453" s="23" t="s">
        <v>1182</v>
      </c>
    </row>
    <row r="454" spans="2:65" s="1" customFormat="1" ht="25.5" customHeight="1">
      <c r="B454" s="173"/>
      <c r="C454" s="174" t="s">
        <v>1183</v>
      </c>
      <c r="D454" s="174" t="s">
        <v>157</v>
      </c>
      <c r="E454" s="175" t="s">
        <v>1184</v>
      </c>
      <c r="F454" s="176" t="s">
        <v>1185</v>
      </c>
      <c r="G454" s="177" t="s">
        <v>160</v>
      </c>
      <c r="H454" s="178">
        <v>158</v>
      </c>
      <c r="I454" s="179"/>
      <c r="J454" s="180">
        <f>ROUND(I454*H454,2)</f>
        <v>0</v>
      </c>
      <c r="K454" s="176" t="s">
        <v>161</v>
      </c>
      <c r="L454" s="40"/>
      <c r="M454" s="181" t="s">
        <v>5</v>
      </c>
      <c r="N454" s="182" t="s">
        <v>50</v>
      </c>
      <c r="O454" s="41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AR454" s="23" t="s">
        <v>231</v>
      </c>
      <c r="AT454" s="23" t="s">
        <v>157</v>
      </c>
      <c r="AU454" s="23" t="s">
        <v>88</v>
      </c>
      <c r="AY454" s="23" t="s">
        <v>155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23" t="s">
        <v>24</v>
      </c>
      <c r="BK454" s="185">
        <f>ROUND(I454*H454,2)</f>
        <v>0</v>
      </c>
      <c r="BL454" s="23" t="s">
        <v>231</v>
      </c>
      <c r="BM454" s="23" t="s">
        <v>1186</v>
      </c>
    </row>
    <row r="455" spans="2:65" s="1" customFormat="1" ht="16.5" customHeight="1">
      <c r="B455" s="173"/>
      <c r="C455" s="199" t="s">
        <v>1187</v>
      </c>
      <c r="D455" s="199" t="s">
        <v>250</v>
      </c>
      <c r="E455" s="200" t="s">
        <v>1188</v>
      </c>
      <c r="F455" s="201" t="s">
        <v>1189</v>
      </c>
      <c r="G455" s="202" t="s">
        <v>873</v>
      </c>
      <c r="H455" s="203">
        <v>32.6</v>
      </c>
      <c r="I455" s="204"/>
      <c r="J455" s="205">
        <f>ROUND(I455*H455,2)</f>
        <v>0</v>
      </c>
      <c r="K455" s="201" t="s">
        <v>161</v>
      </c>
      <c r="L455" s="206"/>
      <c r="M455" s="207" t="s">
        <v>5</v>
      </c>
      <c r="N455" s="208" t="s">
        <v>50</v>
      </c>
      <c r="O455" s="41"/>
      <c r="P455" s="183">
        <f>O455*H455</f>
        <v>0</v>
      </c>
      <c r="Q455" s="183">
        <v>1E-3</v>
      </c>
      <c r="R455" s="183">
        <f>Q455*H455</f>
        <v>3.2600000000000004E-2</v>
      </c>
      <c r="S455" s="183">
        <v>0</v>
      </c>
      <c r="T455" s="184">
        <f>S455*H455</f>
        <v>0</v>
      </c>
      <c r="AR455" s="23" t="s">
        <v>311</v>
      </c>
      <c r="AT455" s="23" t="s">
        <v>250</v>
      </c>
      <c r="AU455" s="23" t="s">
        <v>88</v>
      </c>
      <c r="AY455" s="23" t="s">
        <v>155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23" t="s">
        <v>24</v>
      </c>
      <c r="BK455" s="185">
        <f>ROUND(I455*H455,2)</f>
        <v>0</v>
      </c>
      <c r="BL455" s="23" t="s">
        <v>231</v>
      </c>
      <c r="BM455" s="23" t="s">
        <v>1190</v>
      </c>
    </row>
    <row r="456" spans="2:65" s="1" customFormat="1" ht="27">
      <c r="B456" s="40"/>
      <c r="D456" s="187" t="s">
        <v>307</v>
      </c>
      <c r="F456" s="213" t="s">
        <v>1191</v>
      </c>
      <c r="I456" s="210"/>
      <c r="L456" s="40"/>
      <c r="M456" s="211"/>
      <c r="N456" s="41"/>
      <c r="O456" s="41"/>
      <c r="P456" s="41"/>
      <c r="Q456" s="41"/>
      <c r="R456" s="41"/>
      <c r="S456" s="41"/>
      <c r="T456" s="69"/>
      <c r="AT456" s="23" t="s">
        <v>307</v>
      </c>
      <c r="AU456" s="23" t="s">
        <v>88</v>
      </c>
    </row>
    <row r="457" spans="2:65" s="1" customFormat="1" ht="25.5" customHeight="1">
      <c r="B457" s="173"/>
      <c r="C457" s="174" t="s">
        <v>1192</v>
      </c>
      <c r="D457" s="174" t="s">
        <v>157</v>
      </c>
      <c r="E457" s="175" t="s">
        <v>1193</v>
      </c>
      <c r="F457" s="176" t="s">
        <v>1194</v>
      </c>
      <c r="G457" s="177" t="s">
        <v>160</v>
      </c>
      <c r="H457" s="178">
        <v>158</v>
      </c>
      <c r="I457" s="179"/>
      <c r="J457" s="180">
        <f>ROUND(I457*H457,2)</f>
        <v>0</v>
      </c>
      <c r="K457" s="176" t="s">
        <v>161</v>
      </c>
      <c r="L457" s="40"/>
      <c r="M457" s="181" t="s">
        <v>5</v>
      </c>
      <c r="N457" s="182" t="s">
        <v>50</v>
      </c>
      <c r="O457" s="41"/>
      <c r="P457" s="183">
        <f>O457*H457</f>
        <v>0</v>
      </c>
      <c r="Q457" s="183">
        <v>0</v>
      </c>
      <c r="R457" s="183">
        <f>Q457*H457</f>
        <v>0</v>
      </c>
      <c r="S457" s="183">
        <v>0</v>
      </c>
      <c r="T457" s="184">
        <f>S457*H457</f>
        <v>0</v>
      </c>
      <c r="AR457" s="23" t="s">
        <v>231</v>
      </c>
      <c r="AT457" s="23" t="s">
        <v>157</v>
      </c>
      <c r="AU457" s="23" t="s">
        <v>88</v>
      </c>
      <c r="AY457" s="23" t="s">
        <v>155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23" t="s">
        <v>24</v>
      </c>
      <c r="BK457" s="185">
        <f>ROUND(I457*H457,2)</f>
        <v>0</v>
      </c>
      <c r="BL457" s="23" t="s">
        <v>231</v>
      </c>
      <c r="BM457" s="23" t="s">
        <v>1195</v>
      </c>
    </row>
    <row r="458" spans="2:65" s="1" customFormat="1" ht="16.5" customHeight="1">
      <c r="B458" s="173"/>
      <c r="C458" s="199" t="s">
        <v>1196</v>
      </c>
      <c r="D458" s="199" t="s">
        <v>250</v>
      </c>
      <c r="E458" s="200" t="s">
        <v>1197</v>
      </c>
      <c r="F458" s="201" t="s">
        <v>1198</v>
      </c>
      <c r="G458" s="202" t="s">
        <v>1199</v>
      </c>
      <c r="H458" s="203">
        <v>32.799999999999997</v>
      </c>
      <c r="I458" s="204"/>
      <c r="J458" s="205">
        <f>ROUND(I458*H458,2)</f>
        <v>0</v>
      </c>
      <c r="K458" s="201" t="s">
        <v>161</v>
      </c>
      <c r="L458" s="206"/>
      <c r="M458" s="207" t="s">
        <v>5</v>
      </c>
      <c r="N458" s="208" t="s">
        <v>50</v>
      </c>
      <c r="O458" s="41"/>
      <c r="P458" s="183">
        <f>O458*H458</f>
        <v>0</v>
      </c>
      <c r="Q458" s="183">
        <v>1.6000000000000001E-3</v>
      </c>
      <c r="R458" s="183">
        <f>Q458*H458</f>
        <v>5.2479999999999999E-2</v>
      </c>
      <c r="S458" s="183">
        <v>0</v>
      </c>
      <c r="T458" s="184">
        <f>S458*H458</f>
        <v>0</v>
      </c>
      <c r="AR458" s="23" t="s">
        <v>311</v>
      </c>
      <c r="AT458" s="23" t="s">
        <v>250</v>
      </c>
      <c r="AU458" s="23" t="s">
        <v>88</v>
      </c>
      <c r="AY458" s="23" t="s">
        <v>155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23" t="s">
        <v>24</v>
      </c>
      <c r="BK458" s="185">
        <f>ROUND(I458*H458,2)</f>
        <v>0</v>
      </c>
      <c r="BL458" s="23" t="s">
        <v>231</v>
      </c>
      <c r="BM458" s="23" t="s">
        <v>1200</v>
      </c>
    </row>
    <row r="459" spans="2:65" s="1" customFormat="1" ht="27">
      <c r="B459" s="40"/>
      <c r="D459" s="196" t="s">
        <v>307</v>
      </c>
      <c r="F459" s="209" t="s">
        <v>1201</v>
      </c>
      <c r="I459" s="210"/>
      <c r="L459" s="40"/>
      <c r="M459" s="214"/>
      <c r="N459" s="215"/>
      <c r="O459" s="215"/>
      <c r="P459" s="215"/>
      <c r="Q459" s="215"/>
      <c r="R459" s="215"/>
      <c r="S459" s="215"/>
      <c r="T459" s="216"/>
      <c r="AT459" s="23" t="s">
        <v>307</v>
      </c>
      <c r="AU459" s="23" t="s">
        <v>88</v>
      </c>
    </row>
    <row r="460" spans="2:65" s="1" customFormat="1" ht="6.95" customHeight="1">
      <c r="B460" s="55"/>
      <c r="C460" s="56"/>
      <c r="D460" s="56"/>
      <c r="E460" s="56"/>
      <c r="F460" s="56"/>
      <c r="G460" s="56"/>
      <c r="H460" s="56"/>
      <c r="I460" s="126"/>
      <c r="J460" s="56"/>
      <c r="K460" s="56"/>
      <c r="L460" s="40"/>
    </row>
  </sheetData>
  <autoFilter ref="C106:K459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4" t="s">
        <v>96</v>
      </c>
      <c r="H1" s="364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5" t="str">
        <f>'Rekapitulace stavby'!K6</f>
        <v>Školní statek Humpolec- dostavba budov v areálu</v>
      </c>
      <c r="F7" s="366"/>
      <c r="G7" s="366"/>
      <c r="H7" s="366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7" t="s">
        <v>1202</v>
      </c>
      <c r="F9" s="368"/>
      <c r="G9" s="368"/>
      <c r="H9" s="368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6" t="s">
        <v>5</v>
      </c>
      <c r="F24" s="356"/>
      <c r="G24" s="356"/>
      <c r="H24" s="356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ROUND(SUM(BE79:BE94), 2)</f>
        <v>0</v>
      </c>
      <c r="G30" s="41"/>
      <c r="H30" s="41"/>
      <c r="I30" s="118">
        <v>0.21</v>
      </c>
      <c r="J30" s="117">
        <f>ROUND(ROUND((SUM(BE79:BE94)),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ROUND(SUM(BF79:BF94), 2)</f>
        <v>0</v>
      </c>
      <c r="G31" s="41"/>
      <c r="H31" s="41"/>
      <c r="I31" s="118">
        <v>0.15</v>
      </c>
      <c r="J31" s="117">
        <f>ROUND(ROUND((SUM(BF79:BF94)),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ROUND(SUM(BG79:BG94),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ROUND(SUM(BH79:BH94),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ROUND(SUM(BI79:BI94),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5" t="str">
        <f>E7</f>
        <v>Školní statek Humpolec- dostavba budov v areálu</v>
      </c>
      <c r="F45" s="366"/>
      <c r="G45" s="366"/>
      <c r="H45" s="366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7" t="str">
        <f>E9</f>
        <v>2016-10-26/Hum2 - SO 02 - Zpevněné plochy</v>
      </c>
      <c r="F47" s="368"/>
      <c r="G47" s="368"/>
      <c r="H47" s="368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56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60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113</v>
      </c>
      <c r="E59" s="144"/>
      <c r="F59" s="144"/>
      <c r="G59" s="144"/>
      <c r="H59" s="144"/>
      <c r="I59" s="145"/>
      <c r="J59" s="146">
        <f>J90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61" t="str">
        <f>E7</f>
        <v>Školní statek Humpolec- dostavba budov v areálu</v>
      </c>
      <c r="F69" s="362"/>
      <c r="G69" s="362"/>
      <c r="H69" s="362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30" t="str">
        <f>E9</f>
        <v>2016-10-26/Hum2 - SO 02 - Zpevněné plochy</v>
      </c>
      <c r="F71" s="363"/>
      <c r="G71" s="363"/>
      <c r="H71" s="363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140</v>
      </c>
      <c r="D78" s="152" t="s">
        <v>64</v>
      </c>
      <c r="E78" s="152" t="s">
        <v>60</v>
      </c>
      <c r="F78" s="152" t="s">
        <v>141</v>
      </c>
      <c r="G78" s="152" t="s">
        <v>142</v>
      </c>
      <c r="H78" s="152" t="s">
        <v>143</v>
      </c>
      <c r="I78" s="153" t="s">
        <v>144</v>
      </c>
      <c r="J78" s="152" t="s">
        <v>105</v>
      </c>
      <c r="K78" s="154" t="s">
        <v>145</v>
      </c>
      <c r="L78" s="150"/>
      <c r="M78" s="72" t="s">
        <v>146</v>
      </c>
      <c r="N78" s="73" t="s">
        <v>49</v>
      </c>
      <c r="O78" s="73" t="s">
        <v>147</v>
      </c>
      <c r="P78" s="73" t="s">
        <v>148</v>
      </c>
      <c r="Q78" s="73" t="s">
        <v>149</v>
      </c>
      <c r="R78" s="73" t="s">
        <v>150</v>
      </c>
      <c r="S78" s="73" t="s">
        <v>151</v>
      </c>
      <c r="T78" s="74" t="s">
        <v>152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153</v>
      </c>
      <c r="F80" s="161" t="s">
        <v>154</v>
      </c>
      <c r="I80" s="162"/>
      <c r="J80" s="163">
        <f>BK80</f>
        <v>0</v>
      </c>
      <c r="L80" s="159"/>
      <c r="M80" s="164"/>
      <c r="N80" s="165"/>
      <c r="O80" s="165"/>
      <c r="P80" s="166">
        <f>P81+P90</f>
        <v>0</v>
      </c>
      <c r="Q80" s="165"/>
      <c r="R80" s="166">
        <f>R81+R90</f>
        <v>0</v>
      </c>
      <c r="S80" s="165"/>
      <c r="T80" s="167">
        <f>T81+T90</f>
        <v>0</v>
      </c>
      <c r="AR80" s="160" t="s">
        <v>24</v>
      </c>
      <c r="AT80" s="168" t="s">
        <v>78</v>
      </c>
      <c r="AU80" s="168" t="s">
        <v>79</v>
      </c>
      <c r="AY80" s="160" t="s">
        <v>155</v>
      </c>
      <c r="BK80" s="169">
        <f>BK81+BK90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156</v>
      </c>
      <c r="I81" s="162"/>
      <c r="J81" s="172">
        <f>BK81</f>
        <v>0</v>
      </c>
      <c r="L81" s="159"/>
      <c r="M81" s="164"/>
      <c r="N81" s="165"/>
      <c r="O81" s="165"/>
      <c r="P81" s="166">
        <f>SUM(P82:P89)</f>
        <v>0</v>
      </c>
      <c r="Q81" s="165"/>
      <c r="R81" s="166">
        <f>SUM(R82:R89)</f>
        <v>0</v>
      </c>
      <c r="S81" s="165"/>
      <c r="T81" s="167">
        <f>SUM(T82:T89)</f>
        <v>0</v>
      </c>
      <c r="AR81" s="160" t="s">
        <v>24</v>
      </c>
      <c r="AT81" s="168" t="s">
        <v>78</v>
      </c>
      <c r="AU81" s="168" t="s">
        <v>24</v>
      </c>
      <c r="AY81" s="160" t="s">
        <v>155</v>
      </c>
      <c r="BK81" s="169">
        <f>SUM(BK82:BK89)</f>
        <v>0</v>
      </c>
    </row>
    <row r="82" spans="2:65" s="1" customFormat="1" ht="38.25" customHeight="1">
      <c r="B82" s="173"/>
      <c r="C82" s="174" t="s">
        <v>24</v>
      </c>
      <c r="D82" s="174" t="s">
        <v>157</v>
      </c>
      <c r="E82" s="175" t="s">
        <v>1203</v>
      </c>
      <c r="F82" s="176" t="s">
        <v>1204</v>
      </c>
      <c r="G82" s="177" t="s">
        <v>168</v>
      </c>
      <c r="H82" s="178">
        <v>3</v>
      </c>
      <c r="I82" s="179"/>
      <c r="J82" s="180">
        <f>ROUND(I82*H82,2)</f>
        <v>0</v>
      </c>
      <c r="K82" s="176" t="s">
        <v>161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162</v>
      </c>
      <c r="AT82" s="23" t="s">
        <v>157</v>
      </c>
      <c r="AU82" s="23" t="s">
        <v>88</v>
      </c>
      <c r="AY82" s="23" t="s">
        <v>155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162</v>
      </c>
      <c r="BM82" s="23" t="s">
        <v>1205</v>
      </c>
    </row>
    <row r="83" spans="2:65" s="11" customFormat="1">
      <c r="B83" s="186"/>
      <c r="D83" s="187" t="s">
        <v>164</v>
      </c>
      <c r="E83" s="188" t="s">
        <v>5</v>
      </c>
      <c r="F83" s="189" t="s">
        <v>1206</v>
      </c>
      <c r="H83" s="190">
        <v>3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164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155</v>
      </c>
    </row>
    <row r="84" spans="2:65" s="1" customFormat="1" ht="38.25" customHeight="1">
      <c r="B84" s="173"/>
      <c r="C84" s="174" t="s">
        <v>88</v>
      </c>
      <c r="D84" s="174" t="s">
        <v>157</v>
      </c>
      <c r="E84" s="175" t="s">
        <v>1207</v>
      </c>
      <c r="F84" s="176" t="s">
        <v>1208</v>
      </c>
      <c r="G84" s="177" t="s">
        <v>168</v>
      </c>
      <c r="H84" s="178">
        <v>8.8000000000000007</v>
      </c>
      <c r="I84" s="179"/>
      <c r="J84" s="180">
        <f>ROUND(I84*H84,2)</f>
        <v>0</v>
      </c>
      <c r="K84" s="176" t="s">
        <v>161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162</v>
      </c>
      <c r="AT84" s="23" t="s">
        <v>157</v>
      </c>
      <c r="AU84" s="23" t="s">
        <v>88</v>
      </c>
      <c r="AY84" s="23" t="s">
        <v>155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162</v>
      </c>
      <c r="BM84" s="23" t="s">
        <v>1209</v>
      </c>
    </row>
    <row r="85" spans="2:65" s="11" customFormat="1">
      <c r="B85" s="186"/>
      <c r="D85" s="187" t="s">
        <v>164</v>
      </c>
      <c r="E85" s="188" t="s">
        <v>5</v>
      </c>
      <c r="F85" s="189" t="s">
        <v>1210</v>
      </c>
      <c r="H85" s="190">
        <v>8.8000000000000007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164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155</v>
      </c>
    </row>
    <row r="86" spans="2:65" s="1" customFormat="1" ht="38.25" customHeight="1">
      <c r="B86" s="173"/>
      <c r="C86" s="174" t="s">
        <v>171</v>
      </c>
      <c r="D86" s="174" t="s">
        <v>157</v>
      </c>
      <c r="E86" s="175" t="s">
        <v>1211</v>
      </c>
      <c r="F86" s="176" t="s">
        <v>1212</v>
      </c>
      <c r="G86" s="177" t="s">
        <v>168</v>
      </c>
      <c r="H86" s="178">
        <v>8.8000000000000007</v>
      </c>
      <c r="I86" s="179"/>
      <c r="J86" s="180">
        <f>ROUND(I86*H86,2)</f>
        <v>0</v>
      </c>
      <c r="K86" s="176" t="s">
        <v>161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162</v>
      </c>
      <c r="AT86" s="23" t="s">
        <v>157</v>
      </c>
      <c r="AU86" s="23" t="s">
        <v>88</v>
      </c>
      <c r="AY86" s="23" t="s">
        <v>155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162</v>
      </c>
      <c r="BM86" s="23" t="s">
        <v>1213</v>
      </c>
    </row>
    <row r="87" spans="2:65" s="1" customFormat="1" ht="38.25" customHeight="1">
      <c r="B87" s="173"/>
      <c r="C87" s="174" t="s">
        <v>162</v>
      </c>
      <c r="D87" s="174" t="s">
        <v>157</v>
      </c>
      <c r="E87" s="175" t="s">
        <v>180</v>
      </c>
      <c r="F87" s="176" t="s">
        <v>181</v>
      </c>
      <c r="G87" s="177" t="s">
        <v>168</v>
      </c>
      <c r="H87" s="178">
        <v>8.8000000000000007</v>
      </c>
      <c r="I87" s="179"/>
      <c r="J87" s="180">
        <f>ROUND(I87*H87,2)</f>
        <v>0</v>
      </c>
      <c r="K87" s="176" t="s">
        <v>161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162</v>
      </c>
      <c r="AT87" s="23" t="s">
        <v>157</v>
      </c>
      <c r="AU87" s="23" t="s">
        <v>88</v>
      </c>
      <c r="AY87" s="23" t="s">
        <v>155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162</v>
      </c>
      <c r="BM87" s="23" t="s">
        <v>1214</v>
      </c>
    </row>
    <row r="88" spans="2:65" s="1" customFormat="1" ht="51" customHeight="1">
      <c r="B88" s="173"/>
      <c r="C88" s="174" t="s">
        <v>179</v>
      </c>
      <c r="D88" s="174" t="s">
        <v>157</v>
      </c>
      <c r="E88" s="175" t="s">
        <v>1215</v>
      </c>
      <c r="F88" s="176" t="s">
        <v>1216</v>
      </c>
      <c r="G88" s="177" t="s">
        <v>168</v>
      </c>
      <c r="H88" s="178">
        <v>8.8000000000000007</v>
      </c>
      <c r="I88" s="179"/>
      <c r="J88" s="180">
        <f>ROUND(I88*H88,2)</f>
        <v>0</v>
      </c>
      <c r="K88" s="176" t="s">
        <v>161</v>
      </c>
      <c r="L88" s="40"/>
      <c r="M88" s="181" t="s">
        <v>5</v>
      </c>
      <c r="N88" s="182" t="s">
        <v>50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162</v>
      </c>
      <c r="AT88" s="23" t="s">
        <v>157</v>
      </c>
      <c r="AU88" s="23" t="s">
        <v>88</v>
      </c>
      <c r="AY88" s="23" t="s">
        <v>155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162</v>
      </c>
      <c r="BM88" s="23" t="s">
        <v>1217</v>
      </c>
    </row>
    <row r="89" spans="2:65" s="1" customFormat="1" ht="25.5" customHeight="1">
      <c r="B89" s="173"/>
      <c r="C89" s="174" t="s">
        <v>183</v>
      </c>
      <c r="D89" s="174" t="s">
        <v>157</v>
      </c>
      <c r="E89" s="175" t="s">
        <v>1218</v>
      </c>
      <c r="F89" s="176" t="s">
        <v>1219</v>
      </c>
      <c r="G89" s="177" t="s">
        <v>160</v>
      </c>
      <c r="H89" s="178">
        <v>20</v>
      </c>
      <c r="I89" s="179"/>
      <c r="J89" s="180">
        <f>ROUND(I89*H89,2)</f>
        <v>0</v>
      </c>
      <c r="K89" s="176" t="s">
        <v>161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162</v>
      </c>
      <c r="AT89" s="23" t="s">
        <v>157</v>
      </c>
      <c r="AU89" s="23" t="s">
        <v>88</v>
      </c>
      <c r="AY89" s="23" t="s">
        <v>155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162</v>
      </c>
      <c r="BM89" s="23" t="s">
        <v>1220</v>
      </c>
    </row>
    <row r="90" spans="2:65" s="10" customFormat="1" ht="29.85" customHeight="1">
      <c r="B90" s="159"/>
      <c r="D90" s="170" t="s">
        <v>78</v>
      </c>
      <c r="E90" s="171" t="s">
        <v>179</v>
      </c>
      <c r="F90" s="171" t="s">
        <v>298</v>
      </c>
      <c r="I90" s="162"/>
      <c r="J90" s="172">
        <f>BK90</f>
        <v>0</v>
      </c>
      <c r="L90" s="159"/>
      <c r="M90" s="164"/>
      <c r="N90" s="165"/>
      <c r="O90" s="165"/>
      <c r="P90" s="166">
        <f>SUM(P91:P94)</f>
        <v>0</v>
      </c>
      <c r="Q90" s="165"/>
      <c r="R90" s="166">
        <f>SUM(R91:R94)</f>
        <v>0</v>
      </c>
      <c r="S90" s="165"/>
      <c r="T90" s="167">
        <f>SUM(T91:T94)</f>
        <v>0</v>
      </c>
      <c r="AR90" s="160" t="s">
        <v>24</v>
      </c>
      <c r="AT90" s="168" t="s">
        <v>78</v>
      </c>
      <c r="AU90" s="168" t="s">
        <v>24</v>
      </c>
      <c r="AY90" s="160" t="s">
        <v>155</v>
      </c>
      <c r="BK90" s="169">
        <f>SUM(BK91:BK94)</f>
        <v>0</v>
      </c>
    </row>
    <row r="91" spans="2:65" s="1" customFormat="1" ht="25.5" customHeight="1">
      <c r="B91" s="173"/>
      <c r="C91" s="174" t="s">
        <v>187</v>
      </c>
      <c r="D91" s="174" t="s">
        <v>157</v>
      </c>
      <c r="E91" s="175" t="s">
        <v>1221</v>
      </c>
      <c r="F91" s="176" t="s">
        <v>1222</v>
      </c>
      <c r="G91" s="177" t="s">
        <v>160</v>
      </c>
      <c r="H91" s="178">
        <v>20</v>
      </c>
      <c r="I91" s="179"/>
      <c r="J91" s="180">
        <f>ROUND(I91*H91,2)</f>
        <v>0</v>
      </c>
      <c r="K91" s="176" t="s">
        <v>161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162</v>
      </c>
      <c r="AT91" s="23" t="s">
        <v>157</v>
      </c>
      <c r="AU91" s="23" t="s">
        <v>88</v>
      </c>
      <c r="AY91" s="23" t="s">
        <v>155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162</v>
      </c>
      <c r="BM91" s="23" t="s">
        <v>1223</v>
      </c>
    </row>
    <row r="92" spans="2:65" s="1" customFormat="1" ht="25.5" customHeight="1">
      <c r="B92" s="173"/>
      <c r="C92" s="174" t="s">
        <v>193</v>
      </c>
      <c r="D92" s="174" t="s">
        <v>157</v>
      </c>
      <c r="E92" s="175" t="s">
        <v>1224</v>
      </c>
      <c r="F92" s="176" t="s">
        <v>1225</v>
      </c>
      <c r="G92" s="177" t="s">
        <v>160</v>
      </c>
      <c r="H92" s="178">
        <v>20</v>
      </c>
      <c r="I92" s="179"/>
      <c r="J92" s="180">
        <f>ROUND(I92*H92,2)</f>
        <v>0</v>
      </c>
      <c r="K92" s="176" t="s">
        <v>161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162</v>
      </c>
      <c r="AT92" s="23" t="s">
        <v>157</v>
      </c>
      <c r="AU92" s="23" t="s">
        <v>88</v>
      </c>
      <c r="AY92" s="23" t="s">
        <v>155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162</v>
      </c>
      <c r="BM92" s="23" t="s">
        <v>1226</v>
      </c>
    </row>
    <row r="93" spans="2:65" s="1" customFormat="1" ht="38.25" customHeight="1">
      <c r="B93" s="173"/>
      <c r="C93" s="174" t="s">
        <v>198</v>
      </c>
      <c r="D93" s="174" t="s">
        <v>157</v>
      </c>
      <c r="E93" s="175" t="s">
        <v>1227</v>
      </c>
      <c r="F93" s="176" t="s">
        <v>1228</v>
      </c>
      <c r="G93" s="177" t="s">
        <v>160</v>
      </c>
      <c r="H93" s="178">
        <v>20</v>
      </c>
      <c r="I93" s="179"/>
      <c r="J93" s="180">
        <f>ROUND(I93*H93,2)</f>
        <v>0</v>
      </c>
      <c r="K93" s="176" t="s">
        <v>161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162</v>
      </c>
      <c r="AT93" s="23" t="s">
        <v>157</v>
      </c>
      <c r="AU93" s="23" t="s">
        <v>88</v>
      </c>
      <c r="AY93" s="23" t="s">
        <v>155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162</v>
      </c>
      <c r="BM93" s="23" t="s">
        <v>1229</v>
      </c>
    </row>
    <row r="94" spans="2:65" s="1" customFormat="1" ht="38.25" customHeight="1">
      <c r="B94" s="173"/>
      <c r="C94" s="174" t="s">
        <v>29</v>
      </c>
      <c r="D94" s="174" t="s">
        <v>157</v>
      </c>
      <c r="E94" s="175" t="s">
        <v>1230</v>
      </c>
      <c r="F94" s="176" t="s">
        <v>1231</v>
      </c>
      <c r="G94" s="177" t="s">
        <v>160</v>
      </c>
      <c r="H94" s="178">
        <v>20</v>
      </c>
      <c r="I94" s="179"/>
      <c r="J94" s="180">
        <f>ROUND(I94*H94,2)</f>
        <v>0</v>
      </c>
      <c r="K94" s="176" t="s">
        <v>161</v>
      </c>
      <c r="L94" s="40"/>
      <c r="M94" s="181" t="s">
        <v>5</v>
      </c>
      <c r="N94" s="217" t="s">
        <v>50</v>
      </c>
      <c r="O94" s="215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AR94" s="23" t="s">
        <v>162</v>
      </c>
      <c r="AT94" s="23" t="s">
        <v>157</v>
      </c>
      <c r="AU94" s="23" t="s">
        <v>88</v>
      </c>
      <c r="AY94" s="23" t="s">
        <v>155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24</v>
      </c>
      <c r="BK94" s="185">
        <f>ROUND(I94*H94,2)</f>
        <v>0</v>
      </c>
      <c r="BL94" s="23" t="s">
        <v>162</v>
      </c>
      <c r="BM94" s="23" t="s">
        <v>1232</v>
      </c>
    </row>
    <row r="95" spans="2:65" s="1" customFormat="1" ht="6.95" customHeight="1">
      <c r="B95" s="55"/>
      <c r="C95" s="56"/>
      <c r="D95" s="56"/>
      <c r="E95" s="56"/>
      <c r="F95" s="56"/>
      <c r="G95" s="56"/>
      <c r="H95" s="56"/>
      <c r="I95" s="126"/>
      <c r="J95" s="56"/>
      <c r="K95" s="56"/>
      <c r="L95" s="40"/>
    </row>
  </sheetData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4" t="s">
        <v>96</v>
      </c>
      <c r="H1" s="364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5" t="str">
        <f>'Rekapitulace stavby'!K6</f>
        <v>Školní statek Humpolec- dostavba budov v areálu</v>
      </c>
      <c r="F7" s="366"/>
      <c r="G7" s="366"/>
      <c r="H7" s="366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7" t="s">
        <v>1233</v>
      </c>
      <c r="F9" s="368"/>
      <c r="G9" s="368"/>
      <c r="H9" s="368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6" t="s">
        <v>5</v>
      </c>
      <c r="F24" s="356"/>
      <c r="G24" s="356"/>
      <c r="H24" s="356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5" t="str">
        <f>E7</f>
        <v>Školní statek Humpolec- dostavba budov v areálu</v>
      </c>
      <c r="F45" s="366"/>
      <c r="G45" s="366"/>
      <c r="H45" s="366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7" t="str">
        <f>E9</f>
        <v>2017-06-27/Hum - VON - Školní statek Humpolec - prostory pro praktické vyučování</v>
      </c>
      <c r="F47" s="368"/>
      <c r="G47" s="368"/>
      <c r="H47" s="368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56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60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1234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1235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1236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61" t="str">
        <f>E7</f>
        <v>Školní statek Humpolec- dostavba budov v areálu</v>
      </c>
      <c r="F69" s="362"/>
      <c r="G69" s="362"/>
      <c r="H69" s="362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30" t="str">
        <f>E9</f>
        <v>2017-06-27/Hum - VON - Školní statek Humpolec - prostory pro praktické vyučování</v>
      </c>
      <c r="F71" s="363"/>
      <c r="G71" s="363"/>
      <c r="H71" s="363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140</v>
      </c>
      <c r="D78" s="152" t="s">
        <v>64</v>
      </c>
      <c r="E78" s="152" t="s">
        <v>60</v>
      </c>
      <c r="F78" s="152" t="s">
        <v>141</v>
      </c>
      <c r="G78" s="152" t="s">
        <v>142</v>
      </c>
      <c r="H78" s="152" t="s">
        <v>143</v>
      </c>
      <c r="I78" s="153" t="s">
        <v>144</v>
      </c>
      <c r="J78" s="152" t="s">
        <v>105</v>
      </c>
      <c r="K78" s="154" t="s">
        <v>145</v>
      </c>
      <c r="L78" s="150"/>
      <c r="M78" s="72" t="s">
        <v>146</v>
      </c>
      <c r="N78" s="73" t="s">
        <v>49</v>
      </c>
      <c r="O78" s="73" t="s">
        <v>147</v>
      </c>
      <c r="P78" s="73" t="s">
        <v>148</v>
      </c>
      <c r="Q78" s="73" t="s">
        <v>149</v>
      </c>
      <c r="R78" s="73" t="s">
        <v>150</v>
      </c>
      <c r="S78" s="73" t="s">
        <v>151</v>
      </c>
      <c r="T78" s="74" t="s">
        <v>152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1237</v>
      </c>
      <c r="F80" s="161" t="s">
        <v>1238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162</v>
      </c>
      <c r="AT80" s="168" t="s">
        <v>78</v>
      </c>
      <c r="AU80" s="168" t="s">
        <v>79</v>
      </c>
      <c r="AY80" s="160" t="s">
        <v>155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1237</v>
      </c>
      <c r="F81" s="171" t="s">
        <v>1238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162</v>
      </c>
      <c r="AT81" s="168" t="s">
        <v>78</v>
      </c>
      <c r="AU81" s="168" t="s">
        <v>24</v>
      </c>
      <c r="AY81" s="160" t="s">
        <v>155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157</v>
      </c>
      <c r="E82" s="175" t="s">
        <v>1239</v>
      </c>
      <c r="F82" s="176" t="s">
        <v>1240</v>
      </c>
      <c r="G82" s="177" t="s">
        <v>1241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162</v>
      </c>
      <c r="AT82" s="23" t="s">
        <v>157</v>
      </c>
      <c r="AU82" s="23" t="s">
        <v>88</v>
      </c>
      <c r="AY82" s="23" t="s">
        <v>155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162</v>
      </c>
      <c r="BM82" s="23" t="s">
        <v>88</v>
      </c>
    </row>
    <row r="83" spans="2:65" s="12" customFormat="1" ht="27">
      <c r="B83" s="220"/>
      <c r="D83" s="196" t="s">
        <v>164</v>
      </c>
      <c r="E83" s="221" t="s">
        <v>5</v>
      </c>
      <c r="F83" s="222" t="s">
        <v>1242</v>
      </c>
      <c r="H83" s="223" t="s">
        <v>5</v>
      </c>
      <c r="I83" s="224"/>
      <c r="L83" s="220"/>
      <c r="M83" s="225"/>
      <c r="N83" s="226"/>
      <c r="O83" s="226"/>
      <c r="P83" s="226"/>
      <c r="Q83" s="226"/>
      <c r="R83" s="226"/>
      <c r="S83" s="226"/>
      <c r="T83" s="227"/>
      <c r="AT83" s="223" t="s">
        <v>164</v>
      </c>
      <c r="AU83" s="223" t="s">
        <v>88</v>
      </c>
      <c r="AV83" s="12" t="s">
        <v>24</v>
      </c>
      <c r="AW83" s="12" t="s">
        <v>43</v>
      </c>
      <c r="AX83" s="12" t="s">
        <v>79</v>
      </c>
      <c r="AY83" s="223" t="s">
        <v>155</v>
      </c>
    </row>
    <row r="84" spans="2:65" s="12" customFormat="1">
      <c r="B84" s="220"/>
      <c r="D84" s="196" t="s">
        <v>164</v>
      </c>
      <c r="E84" s="221" t="s">
        <v>5</v>
      </c>
      <c r="F84" s="222" t="s">
        <v>1243</v>
      </c>
      <c r="H84" s="223" t="s">
        <v>5</v>
      </c>
      <c r="I84" s="224"/>
      <c r="L84" s="220"/>
      <c r="M84" s="225"/>
      <c r="N84" s="226"/>
      <c r="O84" s="226"/>
      <c r="P84" s="226"/>
      <c r="Q84" s="226"/>
      <c r="R84" s="226"/>
      <c r="S84" s="226"/>
      <c r="T84" s="227"/>
      <c r="AT84" s="223" t="s">
        <v>164</v>
      </c>
      <c r="AU84" s="223" t="s">
        <v>88</v>
      </c>
      <c r="AV84" s="12" t="s">
        <v>24</v>
      </c>
      <c r="AW84" s="12" t="s">
        <v>43</v>
      </c>
      <c r="AX84" s="12" t="s">
        <v>79</v>
      </c>
      <c r="AY84" s="223" t="s">
        <v>155</v>
      </c>
    </row>
    <row r="85" spans="2:65" s="11" customFormat="1">
      <c r="B85" s="186"/>
      <c r="D85" s="196" t="s">
        <v>164</v>
      </c>
      <c r="E85" s="195" t="s">
        <v>5</v>
      </c>
      <c r="F85" s="197" t="s">
        <v>24</v>
      </c>
      <c r="H85" s="19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164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155</v>
      </c>
    </row>
    <row r="86" spans="2:65" s="13" customFormat="1">
      <c r="B86" s="228"/>
      <c r="D86" s="187" t="s">
        <v>164</v>
      </c>
      <c r="E86" s="229" t="s">
        <v>5</v>
      </c>
      <c r="F86" s="230" t="s">
        <v>1244</v>
      </c>
      <c r="H86" s="231">
        <v>1</v>
      </c>
      <c r="I86" s="232"/>
      <c r="L86" s="228"/>
      <c r="M86" s="233"/>
      <c r="N86" s="234"/>
      <c r="O86" s="234"/>
      <c r="P86" s="234"/>
      <c r="Q86" s="234"/>
      <c r="R86" s="234"/>
      <c r="S86" s="234"/>
      <c r="T86" s="235"/>
      <c r="AT86" s="236" t="s">
        <v>164</v>
      </c>
      <c r="AU86" s="236" t="s">
        <v>88</v>
      </c>
      <c r="AV86" s="13" t="s">
        <v>162</v>
      </c>
      <c r="AW86" s="13" t="s">
        <v>43</v>
      </c>
      <c r="AX86" s="13" t="s">
        <v>24</v>
      </c>
      <c r="AY86" s="236" t="s">
        <v>155</v>
      </c>
    </row>
    <row r="87" spans="2:65" s="1" customFormat="1" ht="16.5" customHeight="1">
      <c r="B87" s="173"/>
      <c r="C87" s="174" t="s">
        <v>88</v>
      </c>
      <c r="D87" s="174" t="s">
        <v>157</v>
      </c>
      <c r="E87" s="175" t="s">
        <v>1245</v>
      </c>
      <c r="F87" s="176" t="s">
        <v>1246</v>
      </c>
      <c r="G87" s="177" t="s">
        <v>1241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162</v>
      </c>
      <c r="AT87" s="23" t="s">
        <v>157</v>
      </c>
      <c r="AU87" s="23" t="s">
        <v>88</v>
      </c>
      <c r="AY87" s="23" t="s">
        <v>155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162</v>
      </c>
      <c r="BM87" s="23" t="s">
        <v>162</v>
      </c>
    </row>
    <row r="88" spans="2:65" s="12" customFormat="1">
      <c r="B88" s="220"/>
      <c r="D88" s="196" t="s">
        <v>164</v>
      </c>
      <c r="E88" s="221" t="s">
        <v>5</v>
      </c>
      <c r="F88" s="222" t="s">
        <v>1247</v>
      </c>
      <c r="H88" s="223" t="s">
        <v>5</v>
      </c>
      <c r="I88" s="224"/>
      <c r="L88" s="220"/>
      <c r="M88" s="225"/>
      <c r="N88" s="226"/>
      <c r="O88" s="226"/>
      <c r="P88" s="226"/>
      <c r="Q88" s="226"/>
      <c r="R88" s="226"/>
      <c r="S88" s="226"/>
      <c r="T88" s="227"/>
      <c r="AT88" s="223" t="s">
        <v>164</v>
      </c>
      <c r="AU88" s="223" t="s">
        <v>88</v>
      </c>
      <c r="AV88" s="12" t="s">
        <v>24</v>
      </c>
      <c r="AW88" s="12" t="s">
        <v>43</v>
      </c>
      <c r="AX88" s="12" t="s">
        <v>79</v>
      </c>
      <c r="AY88" s="223" t="s">
        <v>155</v>
      </c>
    </row>
    <row r="89" spans="2:65" s="12" customFormat="1" ht="27">
      <c r="B89" s="220"/>
      <c r="D89" s="196" t="s">
        <v>164</v>
      </c>
      <c r="E89" s="221" t="s">
        <v>5</v>
      </c>
      <c r="F89" s="222" t="s">
        <v>1248</v>
      </c>
      <c r="H89" s="223" t="s">
        <v>5</v>
      </c>
      <c r="I89" s="224"/>
      <c r="L89" s="220"/>
      <c r="M89" s="225"/>
      <c r="N89" s="226"/>
      <c r="O89" s="226"/>
      <c r="P89" s="226"/>
      <c r="Q89" s="226"/>
      <c r="R89" s="226"/>
      <c r="S89" s="226"/>
      <c r="T89" s="227"/>
      <c r="AT89" s="223" t="s">
        <v>164</v>
      </c>
      <c r="AU89" s="223" t="s">
        <v>88</v>
      </c>
      <c r="AV89" s="12" t="s">
        <v>24</v>
      </c>
      <c r="AW89" s="12" t="s">
        <v>43</v>
      </c>
      <c r="AX89" s="12" t="s">
        <v>79</v>
      </c>
      <c r="AY89" s="223" t="s">
        <v>155</v>
      </c>
    </row>
    <row r="90" spans="2:65" s="11" customFormat="1">
      <c r="B90" s="186"/>
      <c r="D90" s="196" t="s">
        <v>164</v>
      </c>
      <c r="E90" s="195" t="s">
        <v>5</v>
      </c>
      <c r="F90" s="197" t="s">
        <v>24</v>
      </c>
      <c r="H90" s="19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164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155</v>
      </c>
    </row>
    <row r="91" spans="2:65" s="13" customFormat="1">
      <c r="B91" s="228"/>
      <c r="D91" s="187" t="s">
        <v>164</v>
      </c>
      <c r="E91" s="229" t="s">
        <v>5</v>
      </c>
      <c r="F91" s="230" t="s">
        <v>1244</v>
      </c>
      <c r="H91" s="231">
        <v>1</v>
      </c>
      <c r="I91" s="232"/>
      <c r="L91" s="228"/>
      <c r="M91" s="233"/>
      <c r="N91" s="234"/>
      <c r="O91" s="234"/>
      <c r="P91" s="234"/>
      <c r="Q91" s="234"/>
      <c r="R91" s="234"/>
      <c r="S91" s="234"/>
      <c r="T91" s="235"/>
      <c r="AT91" s="236" t="s">
        <v>164</v>
      </c>
      <c r="AU91" s="236" t="s">
        <v>88</v>
      </c>
      <c r="AV91" s="13" t="s">
        <v>162</v>
      </c>
      <c r="AW91" s="13" t="s">
        <v>43</v>
      </c>
      <c r="AX91" s="13" t="s">
        <v>24</v>
      </c>
      <c r="AY91" s="236" t="s">
        <v>155</v>
      </c>
    </row>
    <row r="92" spans="2:65" s="1" customFormat="1" ht="16.5" customHeight="1">
      <c r="B92" s="173"/>
      <c r="C92" s="174" t="s">
        <v>171</v>
      </c>
      <c r="D92" s="174" t="s">
        <v>157</v>
      </c>
      <c r="E92" s="175" t="s">
        <v>1249</v>
      </c>
      <c r="F92" s="176" t="s">
        <v>1250</v>
      </c>
      <c r="G92" s="177" t="s">
        <v>1241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162</v>
      </c>
      <c r="AT92" s="23" t="s">
        <v>157</v>
      </c>
      <c r="AU92" s="23" t="s">
        <v>88</v>
      </c>
      <c r="AY92" s="23" t="s">
        <v>155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162</v>
      </c>
      <c r="BM92" s="23" t="s">
        <v>183</v>
      </c>
    </row>
    <row r="93" spans="2:65" s="12" customFormat="1" ht="27">
      <c r="B93" s="220"/>
      <c r="D93" s="196" t="s">
        <v>164</v>
      </c>
      <c r="E93" s="221" t="s">
        <v>5</v>
      </c>
      <c r="F93" s="222" t="s">
        <v>1251</v>
      </c>
      <c r="H93" s="223" t="s">
        <v>5</v>
      </c>
      <c r="I93" s="224"/>
      <c r="L93" s="220"/>
      <c r="M93" s="225"/>
      <c r="N93" s="226"/>
      <c r="O93" s="226"/>
      <c r="P93" s="226"/>
      <c r="Q93" s="226"/>
      <c r="R93" s="226"/>
      <c r="S93" s="226"/>
      <c r="T93" s="227"/>
      <c r="AT93" s="223" t="s">
        <v>164</v>
      </c>
      <c r="AU93" s="223" t="s">
        <v>88</v>
      </c>
      <c r="AV93" s="12" t="s">
        <v>24</v>
      </c>
      <c r="AW93" s="12" t="s">
        <v>43</v>
      </c>
      <c r="AX93" s="12" t="s">
        <v>79</v>
      </c>
      <c r="AY93" s="223" t="s">
        <v>155</v>
      </c>
    </row>
    <row r="94" spans="2:65" s="12" customFormat="1">
      <c r="B94" s="220"/>
      <c r="D94" s="196" t="s">
        <v>164</v>
      </c>
      <c r="E94" s="221" t="s">
        <v>5</v>
      </c>
      <c r="F94" s="222" t="s">
        <v>1252</v>
      </c>
      <c r="H94" s="223" t="s">
        <v>5</v>
      </c>
      <c r="I94" s="224"/>
      <c r="L94" s="220"/>
      <c r="M94" s="225"/>
      <c r="N94" s="226"/>
      <c r="O94" s="226"/>
      <c r="P94" s="226"/>
      <c r="Q94" s="226"/>
      <c r="R94" s="226"/>
      <c r="S94" s="226"/>
      <c r="T94" s="227"/>
      <c r="AT94" s="223" t="s">
        <v>164</v>
      </c>
      <c r="AU94" s="223" t="s">
        <v>88</v>
      </c>
      <c r="AV94" s="12" t="s">
        <v>24</v>
      </c>
      <c r="AW94" s="12" t="s">
        <v>43</v>
      </c>
      <c r="AX94" s="12" t="s">
        <v>79</v>
      </c>
      <c r="AY94" s="223" t="s">
        <v>155</v>
      </c>
    </row>
    <row r="95" spans="2:65" s="11" customFormat="1">
      <c r="B95" s="186"/>
      <c r="D95" s="196" t="s">
        <v>164</v>
      </c>
      <c r="E95" s="195" t="s">
        <v>5</v>
      </c>
      <c r="F95" s="197" t="s">
        <v>24</v>
      </c>
      <c r="H95" s="19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164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155</v>
      </c>
    </row>
    <row r="96" spans="2:65" s="13" customFormat="1">
      <c r="B96" s="228"/>
      <c r="D96" s="187" t="s">
        <v>164</v>
      </c>
      <c r="E96" s="229" t="s">
        <v>5</v>
      </c>
      <c r="F96" s="230" t="s">
        <v>1244</v>
      </c>
      <c r="H96" s="231">
        <v>1</v>
      </c>
      <c r="I96" s="232"/>
      <c r="L96" s="228"/>
      <c r="M96" s="233"/>
      <c r="N96" s="234"/>
      <c r="O96" s="234"/>
      <c r="P96" s="234"/>
      <c r="Q96" s="234"/>
      <c r="R96" s="234"/>
      <c r="S96" s="234"/>
      <c r="T96" s="235"/>
      <c r="AT96" s="236" t="s">
        <v>164</v>
      </c>
      <c r="AU96" s="236" t="s">
        <v>88</v>
      </c>
      <c r="AV96" s="13" t="s">
        <v>162</v>
      </c>
      <c r="AW96" s="13" t="s">
        <v>43</v>
      </c>
      <c r="AX96" s="13" t="s">
        <v>24</v>
      </c>
      <c r="AY96" s="236" t="s">
        <v>155</v>
      </c>
    </row>
    <row r="97" spans="2:65" s="1" customFormat="1" ht="16.5" customHeight="1">
      <c r="B97" s="173"/>
      <c r="C97" s="174" t="s">
        <v>162</v>
      </c>
      <c r="D97" s="174" t="s">
        <v>157</v>
      </c>
      <c r="E97" s="175" t="s">
        <v>1253</v>
      </c>
      <c r="F97" s="176" t="s">
        <v>1254</v>
      </c>
      <c r="G97" s="177" t="s">
        <v>1241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162</v>
      </c>
      <c r="AT97" s="23" t="s">
        <v>157</v>
      </c>
      <c r="AU97" s="23" t="s">
        <v>88</v>
      </c>
      <c r="AY97" s="23" t="s">
        <v>155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162</v>
      </c>
      <c r="BM97" s="23" t="s">
        <v>193</v>
      </c>
    </row>
    <row r="98" spans="2:65" s="12" customFormat="1" ht="27">
      <c r="B98" s="220"/>
      <c r="D98" s="196" t="s">
        <v>164</v>
      </c>
      <c r="E98" s="221" t="s">
        <v>5</v>
      </c>
      <c r="F98" s="222" t="s">
        <v>1255</v>
      </c>
      <c r="H98" s="223" t="s">
        <v>5</v>
      </c>
      <c r="I98" s="224"/>
      <c r="L98" s="220"/>
      <c r="M98" s="225"/>
      <c r="N98" s="226"/>
      <c r="O98" s="226"/>
      <c r="P98" s="226"/>
      <c r="Q98" s="226"/>
      <c r="R98" s="226"/>
      <c r="S98" s="226"/>
      <c r="T98" s="227"/>
      <c r="AT98" s="223" t="s">
        <v>164</v>
      </c>
      <c r="AU98" s="223" t="s">
        <v>88</v>
      </c>
      <c r="AV98" s="12" t="s">
        <v>24</v>
      </c>
      <c r="AW98" s="12" t="s">
        <v>43</v>
      </c>
      <c r="AX98" s="12" t="s">
        <v>79</v>
      </c>
      <c r="AY98" s="223" t="s">
        <v>155</v>
      </c>
    </row>
    <row r="99" spans="2:65" s="12" customFormat="1">
      <c r="B99" s="220"/>
      <c r="D99" s="196" t="s">
        <v>164</v>
      </c>
      <c r="E99" s="221" t="s">
        <v>5</v>
      </c>
      <c r="F99" s="222" t="s">
        <v>1256</v>
      </c>
      <c r="H99" s="223" t="s">
        <v>5</v>
      </c>
      <c r="I99" s="224"/>
      <c r="L99" s="220"/>
      <c r="M99" s="225"/>
      <c r="N99" s="226"/>
      <c r="O99" s="226"/>
      <c r="P99" s="226"/>
      <c r="Q99" s="226"/>
      <c r="R99" s="226"/>
      <c r="S99" s="226"/>
      <c r="T99" s="227"/>
      <c r="AT99" s="223" t="s">
        <v>164</v>
      </c>
      <c r="AU99" s="223" t="s">
        <v>88</v>
      </c>
      <c r="AV99" s="12" t="s">
        <v>24</v>
      </c>
      <c r="AW99" s="12" t="s">
        <v>43</v>
      </c>
      <c r="AX99" s="12" t="s">
        <v>79</v>
      </c>
      <c r="AY99" s="223" t="s">
        <v>155</v>
      </c>
    </row>
    <row r="100" spans="2:65" s="11" customFormat="1">
      <c r="B100" s="186"/>
      <c r="D100" s="196" t="s">
        <v>164</v>
      </c>
      <c r="E100" s="195" t="s">
        <v>5</v>
      </c>
      <c r="F100" s="197" t="s">
        <v>24</v>
      </c>
      <c r="H100" s="19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164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155</v>
      </c>
    </row>
    <row r="101" spans="2:65" s="13" customFormat="1">
      <c r="B101" s="228"/>
      <c r="D101" s="187" t="s">
        <v>164</v>
      </c>
      <c r="E101" s="229" t="s">
        <v>5</v>
      </c>
      <c r="F101" s="230" t="s">
        <v>1244</v>
      </c>
      <c r="H101" s="231">
        <v>1</v>
      </c>
      <c r="I101" s="232"/>
      <c r="L101" s="228"/>
      <c r="M101" s="233"/>
      <c r="N101" s="234"/>
      <c r="O101" s="234"/>
      <c r="P101" s="234"/>
      <c r="Q101" s="234"/>
      <c r="R101" s="234"/>
      <c r="S101" s="234"/>
      <c r="T101" s="235"/>
      <c r="AT101" s="236" t="s">
        <v>164</v>
      </c>
      <c r="AU101" s="236" t="s">
        <v>88</v>
      </c>
      <c r="AV101" s="13" t="s">
        <v>162</v>
      </c>
      <c r="AW101" s="13" t="s">
        <v>43</v>
      </c>
      <c r="AX101" s="13" t="s">
        <v>24</v>
      </c>
      <c r="AY101" s="236" t="s">
        <v>155</v>
      </c>
    </row>
    <row r="102" spans="2:65" s="1" customFormat="1" ht="16.5" customHeight="1">
      <c r="B102" s="173"/>
      <c r="C102" s="174" t="s">
        <v>179</v>
      </c>
      <c r="D102" s="174" t="s">
        <v>157</v>
      </c>
      <c r="E102" s="175" t="s">
        <v>1257</v>
      </c>
      <c r="F102" s="176" t="s">
        <v>1258</v>
      </c>
      <c r="G102" s="177" t="s">
        <v>1241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162</v>
      </c>
      <c r="AT102" s="23" t="s">
        <v>157</v>
      </c>
      <c r="AU102" s="23" t="s">
        <v>88</v>
      </c>
      <c r="AY102" s="23" t="s">
        <v>155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162</v>
      </c>
      <c r="BM102" s="23" t="s">
        <v>29</v>
      </c>
    </row>
    <row r="103" spans="2:65" s="12" customFormat="1">
      <c r="B103" s="220"/>
      <c r="D103" s="196" t="s">
        <v>164</v>
      </c>
      <c r="E103" s="221" t="s">
        <v>5</v>
      </c>
      <c r="F103" s="222" t="s">
        <v>1259</v>
      </c>
      <c r="H103" s="223" t="s">
        <v>5</v>
      </c>
      <c r="I103" s="224"/>
      <c r="L103" s="220"/>
      <c r="M103" s="225"/>
      <c r="N103" s="226"/>
      <c r="O103" s="226"/>
      <c r="P103" s="226"/>
      <c r="Q103" s="226"/>
      <c r="R103" s="226"/>
      <c r="S103" s="226"/>
      <c r="T103" s="227"/>
      <c r="AT103" s="223" t="s">
        <v>164</v>
      </c>
      <c r="AU103" s="223" t="s">
        <v>88</v>
      </c>
      <c r="AV103" s="12" t="s">
        <v>24</v>
      </c>
      <c r="AW103" s="12" t="s">
        <v>43</v>
      </c>
      <c r="AX103" s="12" t="s">
        <v>79</v>
      </c>
      <c r="AY103" s="223" t="s">
        <v>155</v>
      </c>
    </row>
    <row r="104" spans="2:65" s="12" customFormat="1">
      <c r="B104" s="220"/>
      <c r="D104" s="196" t="s">
        <v>164</v>
      </c>
      <c r="E104" s="221" t="s">
        <v>5</v>
      </c>
      <c r="F104" s="222" t="s">
        <v>1256</v>
      </c>
      <c r="H104" s="223" t="s">
        <v>5</v>
      </c>
      <c r="I104" s="224"/>
      <c r="L104" s="220"/>
      <c r="M104" s="225"/>
      <c r="N104" s="226"/>
      <c r="O104" s="226"/>
      <c r="P104" s="226"/>
      <c r="Q104" s="226"/>
      <c r="R104" s="226"/>
      <c r="S104" s="226"/>
      <c r="T104" s="227"/>
      <c r="AT104" s="223" t="s">
        <v>164</v>
      </c>
      <c r="AU104" s="223" t="s">
        <v>88</v>
      </c>
      <c r="AV104" s="12" t="s">
        <v>24</v>
      </c>
      <c r="AW104" s="12" t="s">
        <v>43</v>
      </c>
      <c r="AX104" s="12" t="s">
        <v>79</v>
      </c>
      <c r="AY104" s="223" t="s">
        <v>155</v>
      </c>
    </row>
    <row r="105" spans="2:65" s="11" customFormat="1">
      <c r="B105" s="186"/>
      <c r="D105" s="196" t="s">
        <v>164</v>
      </c>
      <c r="E105" s="195" t="s">
        <v>5</v>
      </c>
      <c r="F105" s="197" t="s">
        <v>24</v>
      </c>
      <c r="H105" s="19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164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155</v>
      </c>
    </row>
    <row r="106" spans="2:65" s="13" customFormat="1">
      <c r="B106" s="228"/>
      <c r="D106" s="187" t="s">
        <v>164</v>
      </c>
      <c r="E106" s="229" t="s">
        <v>5</v>
      </c>
      <c r="F106" s="230" t="s">
        <v>1244</v>
      </c>
      <c r="H106" s="231">
        <v>1</v>
      </c>
      <c r="I106" s="232"/>
      <c r="L106" s="228"/>
      <c r="M106" s="233"/>
      <c r="N106" s="234"/>
      <c r="O106" s="234"/>
      <c r="P106" s="234"/>
      <c r="Q106" s="234"/>
      <c r="R106" s="234"/>
      <c r="S106" s="234"/>
      <c r="T106" s="235"/>
      <c r="AT106" s="236" t="s">
        <v>164</v>
      </c>
      <c r="AU106" s="236" t="s">
        <v>88</v>
      </c>
      <c r="AV106" s="13" t="s">
        <v>162</v>
      </c>
      <c r="AW106" s="13" t="s">
        <v>43</v>
      </c>
      <c r="AX106" s="13" t="s">
        <v>24</v>
      </c>
      <c r="AY106" s="236" t="s">
        <v>155</v>
      </c>
    </row>
    <row r="107" spans="2:65" s="1" customFormat="1" ht="16.5" customHeight="1">
      <c r="B107" s="173"/>
      <c r="C107" s="174" t="s">
        <v>183</v>
      </c>
      <c r="D107" s="174" t="s">
        <v>157</v>
      </c>
      <c r="E107" s="175" t="s">
        <v>1260</v>
      </c>
      <c r="F107" s="176" t="s">
        <v>1261</v>
      </c>
      <c r="G107" s="177" t="s">
        <v>1241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162</v>
      </c>
      <c r="AT107" s="23" t="s">
        <v>157</v>
      </c>
      <c r="AU107" s="23" t="s">
        <v>88</v>
      </c>
      <c r="AY107" s="23" t="s">
        <v>155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162</v>
      </c>
      <c r="BM107" s="23" t="s">
        <v>212</v>
      </c>
    </row>
    <row r="108" spans="2:65" s="12" customFormat="1" ht="27">
      <c r="B108" s="220"/>
      <c r="D108" s="196" t="s">
        <v>164</v>
      </c>
      <c r="E108" s="221" t="s">
        <v>5</v>
      </c>
      <c r="F108" s="222" t="s">
        <v>1262</v>
      </c>
      <c r="H108" s="223" t="s">
        <v>5</v>
      </c>
      <c r="I108" s="224"/>
      <c r="L108" s="220"/>
      <c r="M108" s="225"/>
      <c r="N108" s="226"/>
      <c r="O108" s="226"/>
      <c r="P108" s="226"/>
      <c r="Q108" s="226"/>
      <c r="R108" s="226"/>
      <c r="S108" s="226"/>
      <c r="T108" s="227"/>
      <c r="AT108" s="223" t="s">
        <v>164</v>
      </c>
      <c r="AU108" s="223" t="s">
        <v>88</v>
      </c>
      <c r="AV108" s="12" t="s">
        <v>24</v>
      </c>
      <c r="AW108" s="12" t="s">
        <v>43</v>
      </c>
      <c r="AX108" s="12" t="s">
        <v>79</v>
      </c>
      <c r="AY108" s="223" t="s">
        <v>155</v>
      </c>
    </row>
    <row r="109" spans="2:65" s="12" customFormat="1" ht="27">
      <c r="B109" s="220"/>
      <c r="D109" s="196" t="s">
        <v>164</v>
      </c>
      <c r="E109" s="221" t="s">
        <v>5</v>
      </c>
      <c r="F109" s="222" t="s">
        <v>1263</v>
      </c>
      <c r="H109" s="223" t="s">
        <v>5</v>
      </c>
      <c r="I109" s="224"/>
      <c r="L109" s="220"/>
      <c r="M109" s="225"/>
      <c r="N109" s="226"/>
      <c r="O109" s="226"/>
      <c r="P109" s="226"/>
      <c r="Q109" s="226"/>
      <c r="R109" s="226"/>
      <c r="S109" s="226"/>
      <c r="T109" s="227"/>
      <c r="AT109" s="223" t="s">
        <v>164</v>
      </c>
      <c r="AU109" s="223" t="s">
        <v>88</v>
      </c>
      <c r="AV109" s="12" t="s">
        <v>24</v>
      </c>
      <c r="AW109" s="12" t="s">
        <v>43</v>
      </c>
      <c r="AX109" s="12" t="s">
        <v>79</v>
      </c>
      <c r="AY109" s="223" t="s">
        <v>155</v>
      </c>
    </row>
    <row r="110" spans="2:65" s="12" customFormat="1">
      <c r="B110" s="220"/>
      <c r="D110" s="196" t="s">
        <v>164</v>
      </c>
      <c r="E110" s="221" t="s">
        <v>5</v>
      </c>
      <c r="F110" s="222" t="s">
        <v>1264</v>
      </c>
      <c r="H110" s="223" t="s">
        <v>5</v>
      </c>
      <c r="I110" s="224"/>
      <c r="L110" s="220"/>
      <c r="M110" s="225"/>
      <c r="N110" s="226"/>
      <c r="O110" s="226"/>
      <c r="P110" s="226"/>
      <c r="Q110" s="226"/>
      <c r="R110" s="226"/>
      <c r="S110" s="226"/>
      <c r="T110" s="227"/>
      <c r="AT110" s="223" t="s">
        <v>164</v>
      </c>
      <c r="AU110" s="223" t="s">
        <v>88</v>
      </c>
      <c r="AV110" s="12" t="s">
        <v>24</v>
      </c>
      <c r="AW110" s="12" t="s">
        <v>43</v>
      </c>
      <c r="AX110" s="12" t="s">
        <v>79</v>
      </c>
      <c r="AY110" s="223" t="s">
        <v>155</v>
      </c>
    </row>
    <row r="111" spans="2:65" s="11" customFormat="1">
      <c r="B111" s="186"/>
      <c r="D111" s="196" t="s">
        <v>164</v>
      </c>
      <c r="E111" s="195" t="s">
        <v>5</v>
      </c>
      <c r="F111" s="197" t="s">
        <v>5</v>
      </c>
      <c r="H111" s="19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164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155</v>
      </c>
    </row>
    <row r="112" spans="2:65" s="11" customFormat="1">
      <c r="B112" s="186"/>
      <c r="D112" s="196" t="s">
        <v>164</v>
      </c>
      <c r="E112" s="195" t="s">
        <v>5</v>
      </c>
      <c r="F112" s="197" t="s">
        <v>24</v>
      </c>
      <c r="H112" s="19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164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155</v>
      </c>
    </row>
    <row r="113" spans="2:65" s="13" customFormat="1">
      <c r="B113" s="228"/>
      <c r="D113" s="187" t="s">
        <v>164</v>
      </c>
      <c r="E113" s="229" t="s">
        <v>5</v>
      </c>
      <c r="F113" s="230" t="s">
        <v>1244</v>
      </c>
      <c r="H113" s="231">
        <v>1</v>
      </c>
      <c r="I113" s="232"/>
      <c r="L113" s="228"/>
      <c r="M113" s="233"/>
      <c r="N113" s="234"/>
      <c r="O113" s="234"/>
      <c r="P113" s="234"/>
      <c r="Q113" s="234"/>
      <c r="R113" s="234"/>
      <c r="S113" s="234"/>
      <c r="T113" s="235"/>
      <c r="AT113" s="236" t="s">
        <v>164</v>
      </c>
      <c r="AU113" s="236" t="s">
        <v>88</v>
      </c>
      <c r="AV113" s="13" t="s">
        <v>162</v>
      </c>
      <c r="AW113" s="13" t="s">
        <v>43</v>
      </c>
      <c r="AX113" s="13" t="s">
        <v>24</v>
      </c>
      <c r="AY113" s="236" t="s">
        <v>155</v>
      </c>
    </row>
    <row r="114" spans="2:65" s="1" customFormat="1" ht="16.5" customHeight="1">
      <c r="B114" s="173"/>
      <c r="C114" s="174" t="s">
        <v>187</v>
      </c>
      <c r="D114" s="174" t="s">
        <v>157</v>
      </c>
      <c r="E114" s="175" t="s">
        <v>1265</v>
      </c>
      <c r="F114" s="176" t="s">
        <v>1261</v>
      </c>
      <c r="G114" s="177" t="s">
        <v>1241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162</v>
      </c>
      <c r="AT114" s="23" t="s">
        <v>157</v>
      </c>
      <c r="AU114" s="23" t="s">
        <v>88</v>
      </c>
      <c r="AY114" s="23" t="s">
        <v>155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162</v>
      </c>
      <c r="BM114" s="23" t="s">
        <v>222</v>
      </c>
    </row>
    <row r="115" spans="2:65" s="12" customFormat="1" ht="27">
      <c r="B115" s="220"/>
      <c r="D115" s="196" t="s">
        <v>164</v>
      </c>
      <c r="E115" s="221" t="s">
        <v>5</v>
      </c>
      <c r="F115" s="222" t="s">
        <v>1266</v>
      </c>
      <c r="H115" s="223" t="s">
        <v>5</v>
      </c>
      <c r="I115" s="224"/>
      <c r="L115" s="220"/>
      <c r="M115" s="225"/>
      <c r="N115" s="226"/>
      <c r="O115" s="226"/>
      <c r="P115" s="226"/>
      <c r="Q115" s="226"/>
      <c r="R115" s="226"/>
      <c r="S115" s="226"/>
      <c r="T115" s="227"/>
      <c r="AT115" s="223" t="s">
        <v>164</v>
      </c>
      <c r="AU115" s="223" t="s">
        <v>88</v>
      </c>
      <c r="AV115" s="12" t="s">
        <v>24</v>
      </c>
      <c r="AW115" s="12" t="s">
        <v>43</v>
      </c>
      <c r="AX115" s="12" t="s">
        <v>79</v>
      </c>
      <c r="AY115" s="223" t="s">
        <v>155</v>
      </c>
    </row>
    <row r="116" spans="2:65" s="12" customFormat="1" ht="27">
      <c r="B116" s="220"/>
      <c r="D116" s="196" t="s">
        <v>164</v>
      </c>
      <c r="E116" s="221" t="s">
        <v>5</v>
      </c>
      <c r="F116" s="222" t="s">
        <v>1267</v>
      </c>
      <c r="H116" s="223" t="s">
        <v>5</v>
      </c>
      <c r="I116" s="224"/>
      <c r="L116" s="220"/>
      <c r="M116" s="225"/>
      <c r="N116" s="226"/>
      <c r="O116" s="226"/>
      <c r="P116" s="226"/>
      <c r="Q116" s="226"/>
      <c r="R116" s="226"/>
      <c r="S116" s="226"/>
      <c r="T116" s="227"/>
      <c r="AT116" s="223" t="s">
        <v>164</v>
      </c>
      <c r="AU116" s="223" t="s">
        <v>88</v>
      </c>
      <c r="AV116" s="12" t="s">
        <v>24</v>
      </c>
      <c r="AW116" s="12" t="s">
        <v>43</v>
      </c>
      <c r="AX116" s="12" t="s">
        <v>79</v>
      </c>
      <c r="AY116" s="223" t="s">
        <v>155</v>
      </c>
    </row>
    <row r="117" spans="2:65" s="11" customFormat="1">
      <c r="B117" s="186"/>
      <c r="D117" s="196" t="s">
        <v>164</v>
      </c>
      <c r="E117" s="195" t="s">
        <v>5</v>
      </c>
      <c r="F117" s="197" t="s">
        <v>5</v>
      </c>
      <c r="H117" s="19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164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155</v>
      </c>
    </row>
    <row r="118" spans="2:65" s="11" customFormat="1">
      <c r="B118" s="186"/>
      <c r="D118" s="196" t="s">
        <v>164</v>
      </c>
      <c r="E118" s="195" t="s">
        <v>5</v>
      </c>
      <c r="F118" s="197" t="s">
        <v>24</v>
      </c>
      <c r="H118" s="19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164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155</v>
      </c>
    </row>
    <row r="119" spans="2:65" s="13" customFormat="1">
      <c r="B119" s="228"/>
      <c r="D119" s="187" t="s">
        <v>164</v>
      </c>
      <c r="E119" s="229" t="s">
        <v>5</v>
      </c>
      <c r="F119" s="230" t="s">
        <v>1244</v>
      </c>
      <c r="H119" s="231">
        <v>1</v>
      </c>
      <c r="I119" s="232"/>
      <c r="L119" s="228"/>
      <c r="M119" s="233"/>
      <c r="N119" s="234"/>
      <c r="O119" s="234"/>
      <c r="P119" s="234"/>
      <c r="Q119" s="234"/>
      <c r="R119" s="234"/>
      <c r="S119" s="234"/>
      <c r="T119" s="235"/>
      <c r="AT119" s="236" t="s">
        <v>164</v>
      </c>
      <c r="AU119" s="236" t="s">
        <v>88</v>
      </c>
      <c r="AV119" s="13" t="s">
        <v>162</v>
      </c>
      <c r="AW119" s="13" t="s">
        <v>43</v>
      </c>
      <c r="AX119" s="13" t="s">
        <v>24</v>
      </c>
      <c r="AY119" s="236" t="s">
        <v>155</v>
      </c>
    </row>
    <row r="120" spans="2:65" s="1" customFormat="1" ht="16.5" customHeight="1">
      <c r="B120" s="173"/>
      <c r="C120" s="174" t="s">
        <v>193</v>
      </c>
      <c r="D120" s="174" t="s">
        <v>157</v>
      </c>
      <c r="E120" s="175" t="s">
        <v>1268</v>
      </c>
      <c r="F120" s="176" t="s">
        <v>1269</v>
      </c>
      <c r="G120" s="177" t="s">
        <v>1241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162</v>
      </c>
      <c r="AT120" s="23" t="s">
        <v>157</v>
      </c>
      <c r="AU120" s="23" t="s">
        <v>88</v>
      </c>
      <c r="AY120" s="23" t="s">
        <v>155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162</v>
      </c>
      <c r="BM120" s="23" t="s">
        <v>231</v>
      </c>
    </row>
    <row r="121" spans="2:65" s="12" customFormat="1" ht="27">
      <c r="B121" s="220"/>
      <c r="D121" s="196" t="s">
        <v>164</v>
      </c>
      <c r="E121" s="221" t="s">
        <v>5</v>
      </c>
      <c r="F121" s="222" t="s">
        <v>1270</v>
      </c>
      <c r="H121" s="223" t="s">
        <v>5</v>
      </c>
      <c r="I121" s="224"/>
      <c r="L121" s="220"/>
      <c r="M121" s="225"/>
      <c r="N121" s="226"/>
      <c r="O121" s="226"/>
      <c r="P121" s="226"/>
      <c r="Q121" s="226"/>
      <c r="R121" s="226"/>
      <c r="S121" s="226"/>
      <c r="T121" s="227"/>
      <c r="AT121" s="223" t="s">
        <v>164</v>
      </c>
      <c r="AU121" s="223" t="s">
        <v>88</v>
      </c>
      <c r="AV121" s="12" t="s">
        <v>24</v>
      </c>
      <c r="AW121" s="12" t="s">
        <v>43</v>
      </c>
      <c r="AX121" s="12" t="s">
        <v>79</v>
      </c>
      <c r="AY121" s="223" t="s">
        <v>155</v>
      </c>
    </row>
    <row r="122" spans="2:65" s="12" customFormat="1" ht="27">
      <c r="B122" s="220"/>
      <c r="D122" s="196" t="s">
        <v>164</v>
      </c>
      <c r="E122" s="221" t="s">
        <v>5</v>
      </c>
      <c r="F122" s="222" t="s">
        <v>1271</v>
      </c>
      <c r="H122" s="223" t="s">
        <v>5</v>
      </c>
      <c r="I122" s="224"/>
      <c r="L122" s="220"/>
      <c r="M122" s="225"/>
      <c r="N122" s="226"/>
      <c r="O122" s="226"/>
      <c r="P122" s="226"/>
      <c r="Q122" s="226"/>
      <c r="R122" s="226"/>
      <c r="S122" s="226"/>
      <c r="T122" s="227"/>
      <c r="AT122" s="223" t="s">
        <v>164</v>
      </c>
      <c r="AU122" s="223" t="s">
        <v>88</v>
      </c>
      <c r="AV122" s="12" t="s">
        <v>24</v>
      </c>
      <c r="AW122" s="12" t="s">
        <v>43</v>
      </c>
      <c r="AX122" s="12" t="s">
        <v>79</v>
      </c>
      <c r="AY122" s="223" t="s">
        <v>155</v>
      </c>
    </row>
    <row r="123" spans="2:65" s="12" customFormat="1">
      <c r="B123" s="220"/>
      <c r="D123" s="196" t="s">
        <v>164</v>
      </c>
      <c r="E123" s="221" t="s">
        <v>5</v>
      </c>
      <c r="F123" s="222" t="s">
        <v>1272</v>
      </c>
      <c r="H123" s="223" t="s">
        <v>5</v>
      </c>
      <c r="I123" s="224"/>
      <c r="L123" s="220"/>
      <c r="M123" s="225"/>
      <c r="N123" s="226"/>
      <c r="O123" s="226"/>
      <c r="P123" s="226"/>
      <c r="Q123" s="226"/>
      <c r="R123" s="226"/>
      <c r="S123" s="226"/>
      <c r="T123" s="227"/>
      <c r="AT123" s="223" t="s">
        <v>164</v>
      </c>
      <c r="AU123" s="223" t="s">
        <v>88</v>
      </c>
      <c r="AV123" s="12" t="s">
        <v>24</v>
      </c>
      <c r="AW123" s="12" t="s">
        <v>43</v>
      </c>
      <c r="AX123" s="12" t="s">
        <v>79</v>
      </c>
      <c r="AY123" s="223" t="s">
        <v>155</v>
      </c>
    </row>
    <row r="124" spans="2:65" s="12" customFormat="1">
      <c r="B124" s="220"/>
      <c r="D124" s="196" t="s">
        <v>164</v>
      </c>
      <c r="E124" s="221" t="s">
        <v>5</v>
      </c>
      <c r="F124" s="222" t="s">
        <v>1273</v>
      </c>
      <c r="H124" s="223" t="s">
        <v>5</v>
      </c>
      <c r="I124" s="224"/>
      <c r="L124" s="220"/>
      <c r="M124" s="225"/>
      <c r="N124" s="226"/>
      <c r="O124" s="226"/>
      <c r="P124" s="226"/>
      <c r="Q124" s="226"/>
      <c r="R124" s="226"/>
      <c r="S124" s="226"/>
      <c r="T124" s="227"/>
      <c r="AT124" s="223" t="s">
        <v>164</v>
      </c>
      <c r="AU124" s="223" t="s">
        <v>88</v>
      </c>
      <c r="AV124" s="12" t="s">
        <v>24</v>
      </c>
      <c r="AW124" s="12" t="s">
        <v>43</v>
      </c>
      <c r="AX124" s="12" t="s">
        <v>79</v>
      </c>
      <c r="AY124" s="223" t="s">
        <v>155</v>
      </c>
    </row>
    <row r="125" spans="2:65" s="11" customFormat="1">
      <c r="B125" s="186"/>
      <c r="D125" s="196" t="s">
        <v>164</v>
      </c>
      <c r="E125" s="195" t="s">
        <v>5</v>
      </c>
      <c r="F125" s="197" t="s">
        <v>24</v>
      </c>
      <c r="H125" s="19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164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155</v>
      </c>
    </row>
    <row r="126" spans="2:65" s="13" customFormat="1">
      <c r="B126" s="228"/>
      <c r="D126" s="187" t="s">
        <v>164</v>
      </c>
      <c r="E126" s="229" t="s">
        <v>5</v>
      </c>
      <c r="F126" s="230" t="s">
        <v>1244</v>
      </c>
      <c r="H126" s="231">
        <v>1</v>
      </c>
      <c r="I126" s="232"/>
      <c r="L126" s="228"/>
      <c r="M126" s="233"/>
      <c r="N126" s="234"/>
      <c r="O126" s="234"/>
      <c r="P126" s="234"/>
      <c r="Q126" s="234"/>
      <c r="R126" s="234"/>
      <c r="S126" s="234"/>
      <c r="T126" s="235"/>
      <c r="AT126" s="236" t="s">
        <v>164</v>
      </c>
      <c r="AU126" s="236" t="s">
        <v>88</v>
      </c>
      <c r="AV126" s="13" t="s">
        <v>162</v>
      </c>
      <c r="AW126" s="13" t="s">
        <v>43</v>
      </c>
      <c r="AX126" s="13" t="s">
        <v>24</v>
      </c>
      <c r="AY126" s="236" t="s">
        <v>155</v>
      </c>
    </row>
    <row r="127" spans="2:65" s="1" customFormat="1" ht="16.5" customHeight="1">
      <c r="B127" s="173"/>
      <c r="C127" s="174" t="s">
        <v>198</v>
      </c>
      <c r="D127" s="174" t="s">
        <v>157</v>
      </c>
      <c r="E127" s="175" t="s">
        <v>1274</v>
      </c>
      <c r="F127" s="176" t="s">
        <v>1275</v>
      </c>
      <c r="G127" s="177" t="s">
        <v>1241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162</v>
      </c>
      <c r="AT127" s="23" t="s">
        <v>157</v>
      </c>
      <c r="AU127" s="23" t="s">
        <v>88</v>
      </c>
      <c r="AY127" s="23" t="s">
        <v>155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162</v>
      </c>
      <c r="BM127" s="23" t="s">
        <v>240</v>
      </c>
    </row>
    <row r="128" spans="2:65" s="12" customFormat="1" ht="27">
      <c r="B128" s="220"/>
      <c r="D128" s="196" t="s">
        <v>164</v>
      </c>
      <c r="E128" s="221" t="s">
        <v>5</v>
      </c>
      <c r="F128" s="222" t="s">
        <v>1276</v>
      </c>
      <c r="H128" s="223" t="s">
        <v>5</v>
      </c>
      <c r="I128" s="224"/>
      <c r="L128" s="220"/>
      <c r="M128" s="225"/>
      <c r="N128" s="226"/>
      <c r="O128" s="226"/>
      <c r="P128" s="226"/>
      <c r="Q128" s="226"/>
      <c r="R128" s="226"/>
      <c r="S128" s="226"/>
      <c r="T128" s="227"/>
      <c r="AT128" s="223" t="s">
        <v>164</v>
      </c>
      <c r="AU128" s="223" t="s">
        <v>88</v>
      </c>
      <c r="AV128" s="12" t="s">
        <v>24</v>
      </c>
      <c r="AW128" s="12" t="s">
        <v>43</v>
      </c>
      <c r="AX128" s="12" t="s">
        <v>79</v>
      </c>
      <c r="AY128" s="223" t="s">
        <v>155</v>
      </c>
    </row>
    <row r="129" spans="2:65" s="11" customFormat="1">
      <c r="B129" s="186"/>
      <c r="D129" s="196" t="s">
        <v>164</v>
      </c>
      <c r="E129" s="195" t="s">
        <v>5</v>
      </c>
      <c r="F129" s="197" t="s">
        <v>24</v>
      </c>
      <c r="H129" s="19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164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155</v>
      </c>
    </row>
    <row r="130" spans="2:65" s="13" customFormat="1">
      <c r="B130" s="228"/>
      <c r="D130" s="187" t="s">
        <v>164</v>
      </c>
      <c r="E130" s="229" t="s">
        <v>5</v>
      </c>
      <c r="F130" s="230" t="s">
        <v>1244</v>
      </c>
      <c r="H130" s="231">
        <v>1</v>
      </c>
      <c r="I130" s="232"/>
      <c r="L130" s="228"/>
      <c r="M130" s="233"/>
      <c r="N130" s="234"/>
      <c r="O130" s="234"/>
      <c r="P130" s="234"/>
      <c r="Q130" s="234"/>
      <c r="R130" s="234"/>
      <c r="S130" s="234"/>
      <c r="T130" s="235"/>
      <c r="AT130" s="236" t="s">
        <v>164</v>
      </c>
      <c r="AU130" s="236" t="s">
        <v>88</v>
      </c>
      <c r="AV130" s="13" t="s">
        <v>162</v>
      </c>
      <c r="AW130" s="13" t="s">
        <v>43</v>
      </c>
      <c r="AX130" s="13" t="s">
        <v>24</v>
      </c>
      <c r="AY130" s="236" t="s">
        <v>155</v>
      </c>
    </row>
    <row r="131" spans="2:65" s="1" customFormat="1" ht="16.5" customHeight="1">
      <c r="B131" s="173"/>
      <c r="C131" s="174" t="s">
        <v>29</v>
      </c>
      <c r="D131" s="174" t="s">
        <v>157</v>
      </c>
      <c r="E131" s="175" t="s">
        <v>1277</v>
      </c>
      <c r="F131" s="176" t="s">
        <v>1278</v>
      </c>
      <c r="G131" s="177" t="s">
        <v>1241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162</v>
      </c>
      <c r="AT131" s="23" t="s">
        <v>157</v>
      </c>
      <c r="AU131" s="23" t="s">
        <v>88</v>
      </c>
      <c r="AY131" s="23" t="s">
        <v>155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162</v>
      </c>
      <c r="BM131" s="23" t="s">
        <v>249</v>
      </c>
    </row>
    <row r="132" spans="2:65" s="12" customFormat="1">
      <c r="B132" s="220"/>
      <c r="D132" s="196" t="s">
        <v>164</v>
      </c>
      <c r="E132" s="221" t="s">
        <v>5</v>
      </c>
      <c r="F132" s="222" t="s">
        <v>1279</v>
      </c>
      <c r="H132" s="223" t="s">
        <v>5</v>
      </c>
      <c r="I132" s="224"/>
      <c r="L132" s="220"/>
      <c r="M132" s="225"/>
      <c r="N132" s="226"/>
      <c r="O132" s="226"/>
      <c r="P132" s="226"/>
      <c r="Q132" s="226"/>
      <c r="R132" s="226"/>
      <c r="S132" s="226"/>
      <c r="T132" s="227"/>
      <c r="AT132" s="223" t="s">
        <v>164</v>
      </c>
      <c r="AU132" s="223" t="s">
        <v>88</v>
      </c>
      <c r="AV132" s="12" t="s">
        <v>24</v>
      </c>
      <c r="AW132" s="12" t="s">
        <v>43</v>
      </c>
      <c r="AX132" s="12" t="s">
        <v>79</v>
      </c>
      <c r="AY132" s="223" t="s">
        <v>155</v>
      </c>
    </row>
    <row r="133" spans="2:65" s="11" customFormat="1">
      <c r="B133" s="186"/>
      <c r="D133" s="196" t="s">
        <v>164</v>
      </c>
      <c r="E133" s="195" t="s">
        <v>5</v>
      </c>
      <c r="F133" s="197" t="s">
        <v>24</v>
      </c>
      <c r="H133" s="19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164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155</v>
      </c>
    </row>
    <row r="134" spans="2:65" s="13" customFormat="1">
      <c r="B134" s="228"/>
      <c r="D134" s="187" t="s">
        <v>164</v>
      </c>
      <c r="E134" s="229" t="s">
        <v>5</v>
      </c>
      <c r="F134" s="230" t="s">
        <v>1244</v>
      </c>
      <c r="H134" s="231">
        <v>1</v>
      </c>
      <c r="I134" s="232"/>
      <c r="L134" s="228"/>
      <c r="M134" s="233"/>
      <c r="N134" s="234"/>
      <c r="O134" s="234"/>
      <c r="P134" s="234"/>
      <c r="Q134" s="234"/>
      <c r="R134" s="234"/>
      <c r="S134" s="234"/>
      <c r="T134" s="235"/>
      <c r="AT134" s="236" t="s">
        <v>164</v>
      </c>
      <c r="AU134" s="236" t="s">
        <v>88</v>
      </c>
      <c r="AV134" s="13" t="s">
        <v>162</v>
      </c>
      <c r="AW134" s="13" t="s">
        <v>43</v>
      </c>
      <c r="AX134" s="13" t="s">
        <v>24</v>
      </c>
      <c r="AY134" s="236" t="s">
        <v>155</v>
      </c>
    </row>
    <row r="135" spans="2:65" s="1" customFormat="1" ht="16.5" customHeight="1">
      <c r="B135" s="173"/>
      <c r="C135" s="174" t="s">
        <v>207</v>
      </c>
      <c r="D135" s="174" t="s">
        <v>157</v>
      </c>
      <c r="E135" s="175" t="s">
        <v>1280</v>
      </c>
      <c r="F135" s="176" t="s">
        <v>1281</v>
      </c>
      <c r="G135" s="177" t="s">
        <v>1241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162</v>
      </c>
      <c r="AT135" s="23" t="s">
        <v>157</v>
      </c>
      <c r="AU135" s="23" t="s">
        <v>88</v>
      </c>
      <c r="AY135" s="23" t="s">
        <v>155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162</v>
      </c>
      <c r="BM135" s="23" t="s">
        <v>260</v>
      </c>
    </row>
    <row r="136" spans="2:65" s="12" customFormat="1" ht="27">
      <c r="B136" s="220"/>
      <c r="D136" s="196" t="s">
        <v>164</v>
      </c>
      <c r="E136" s="221" t="s">
        <v>5</v>
      </c>
      <c r="F136" s="222" t="s">
        <v>1282</v>
      </c>
      <c r="H136" s="223" t="s">
        <v>5</v>
      </c>
      <c r="I136" s="224"/>
      <c r="L136" s="220"/>
      <c r="M136" s="225"/>
      <c r="N136" s="226"/>
      <c r="O136" s="226"/>
      <c r="P136" s="226"/>
      <c r="Q136" s="226"/>
      <c r="R136" s="226"/>
      <c r="S136" s="226"/>
      <c r="T136" s="227"/>
      <c r="AT136" s="223" t="s">
        <v>164</v>
      </c>
      <c r="AU136" s="223" t="s">
        <v>88</v>
      </c>
      <c r="AV136" s="12" t="s">
        <v>24</v>
      </c>
      <c r="AW136" s="12" t="s">
        <v>43</v>
      </c>
      <c r="AX136" s="12" t="s">
        <v>79</v>
      </c>
      <c r="AY136" s="223" t="s">
        <v>155</v>
      </c>
    </row>
    <row r="137" spans="2:65" s="12" customFormat="1" ht="27">
      <c r="B137" s="220"/>
      <c r="D137" s="196" t="s">
        <v>164</v>
      </c>
      <c r="E137" s="221" t="s">
        <v>5</v>
      </c>
      <c r="F137" s="222" t="s">
        <v>1283</v>
      </c>
      <c r="H137" s="223" t="s">
        <v>5</v>
      </c>
      <c r="I137" s="224"/>
      <c r="L137" s="220"/>
      <c r="M137" s="225"/>
      <c r="N137" s="226"/>
      <c r="O137" s="226"/>
      <c r="P137" s="226"/>
      <c r="Q137" s="226"/>
      <c r="R137" s="226"/>
      <c r="S137" s="226"/>
      <c r="T137" s="227"/>
      <c r="AT137" s="223" t="s">
        <v>164</v>
      </c>
      <c r="AU137" s="223" t="s">
        <v>88</v>
      </c>
      <c r="AV137" s="12" t="s">
        <v>24</v>
      </c>
      <c r="AW137" s="12" t="s">
        <v>43</v>
      </c>
      <c r="AX137" s="12" t="s">
        <v>79</v>
      </c>
      <c r="AY137" s="223" t="s">
        <v>155</v>
      </c>
    </row>
    <row r="138" spans="2:65" s="11" customFormat="1">
      <c r="B138" s="186"/>
      <c r="D138" s="196" t="s">
        <v>164</v>
      </c>
      <c r="E138" s="195" t="s">
        <v>5</v>
      </c>
      <c r="F138" s="197" t="s">
        <v>24</v>
      </c>
      <c r="H138" s="19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164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155</v>
      </c>
    </row>
    <row r="139" spans="2:65" s="13" customFormat="1">
      <c r="B139" s="228"/>
      <c r="D139" s="187" t="s">
        <v>164</v>
      </c>
      <c r="E139" s="229" t="s">
        <v>5</v>
      </c>
      <c r="F139" s="230" t="s">
        <v>1244</v>
      </c>
      <c r="H139" s="231">
        <v>1</v>
      </c>
      <c r="I139" s="232"/>
      <c r="L139" s="228"/>
      <c r="M139" s="233"/>
      <c r="N139" s="234"/>
      <c r="O139" s="234"/>
      <c r="P139" s="234"/>
      <c r="Q139" s="234"/>
      <c r="R139" s="234"/>
      <c r="S139" s="234"/>
      <c r="T139" s="235"/>
      <c r="AT139" s="236" t="s">
        <v>164</v>
      </c>
      <c r="AU139" s="236" t="s">
        <v>88</v>
      </c>
      <c r="AV139" s="13" t="s">
        <v>162</v>
      </c>
      <c r="AW139" s="13" t="s">
        <v>43</v>
      </c>
      <c r="AX139" s="13" t="s">
        <v>24</v>
      </c>
      <c r="AY139" s="236" t="s">
        <v>155</v>
      </c>
    </row>
    <row r="140" spans="2:65" s="1" customFormat="1" ht="16.5" customHeight="1">
      <c r="B140" s="173"/>
      <c r="C140" s="174" t="s">
        <v>212</v>
      </c>
      <c r="D140" s="174" t="s">
        <v>157</v>
      </c>
      <c r="E140" s="175" t="s">
        <v>1284</v>
      </c>
      <c r="F140" s="176" t="s">
        <v>1285</v>
      </c>
      <c r="G140" s="177" t="s">
        <v>1241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162</v>
      </c>
      <c r="AT140" s="23" t="s">
        <v>157</v>
      </c>
      <c r="AU140" s="23" t="s">
        <v>88</v>
      </c>
      <c r="AY140" s="23" t="s">
        <v>155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162</v>
      </c>
      <c r="BM140" s="23" t="s">
        <v>269</v>
      </c>
    </row>
    <row r="141" spans="2:65" s="12" customFormat="1" ht="27">
      <c r="B141" s="220"/>
      <c r="D141" s="196" t="s">
        <v>164</v>
      </c>
      <c r="E141" s="221" t="s">
        <v>5</v>
      </c>
      <c r="F141" s="222" t="s">
        <v>1286</v>
      </c>
      <c r="H141" s="223" t="s">
        <v>5</v>
      </c>
      <c r="I141" s="224"/>
      <c r="L141" s="220"/>
      <c r="M141" s="225"/>
      <c r="N141" s="226"/>
      <c r="O141" s="226"/>
      <c r="P141" s="226"/>
      <c r="Q141" s="226"/>
      <c r="R141" s="226"/>
      <c r="S141" s="226"/>
      <c r="T141" s="227"/>
      <c r="AT141" s="223" t="s">
        <v>164</v>
      </c>
      <c r="AU141" s="223" t="s">
        <v>88</v>
      </c>
      <c r="AV141" s="12" t="s">
        <v>24</v>
      </c>
      <c r="AW141" s="12" t="s">
        <v>43</v>
      </c>
      <c r="AX141" s="12" t="s">
        <v>79</v>
      </c>
      <c r="AY141" s="223" t="s">
        <v>155</v>
      </c>
    </row>
    <row r="142" spans="2:65" s="11" customFormat="1">
      <c r="B142" s="186"/>
      <c r="D142" s="196" t="s">
        <v>164</v>
      </c>
      <c r="E142" s="195" t="s">
        <v>5</v>
      </c>
      <c r="F142" s="197" t="s">
        <v>24</v>
      </c>
      <c r="H142" s="19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164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155</v>
      </c>
    </row>
    <row r="143" spans="2:65" s="13" customFormat="1">
      <c r="B143" s="228"/>
      <c r="D143" s="187" t="s">
        <v>164</v>
      </c>
      <c r="E143" s="229" t="s">
        <v>5</v>
      </c>
      <c r="F143" s="230" t="s">
        <v>1244</v>
      </c>
      <c r="H143" s="231">
        <v>1</v>
      </c>
      <c r="I143" s="232"/>
      <c r="L143" s="228"/>
      <c r="M143" s="233"/>
      <c r="N143" s="234"/>
      <c r="O143" s="234"/>
      <c r="P143" s="234"/>
      <c r="Q143" s="234"/>
      <c r="R143" s="234"/>
      <c r="S143" s="234"/>
      <c r="T143" s="235"/>
      <c r="AT143" s="236" t="s">
        <v>164</v>
      </c>
      <c r="AU143" s="236" t="s">
        <v>88</v>
      </c>
      <c r="AV143" s="13" t="s">
        <v>162</v>
      </c>
      <c r="AW143" s="13" t="s">
        <v>43</v>
      </c>
      <c r="AX143" s="13" t="s">
        <v>24</v>
      </c>
      <c r="AY143" s="236" t="s">
        <v>155</v>
      </c>
    </row>
    <row r="144" spans="2:65" s="1" customFormat="1" ht="16.5" customHeight="1">
      <c r="B144" s="173"/>
      <c r="C144" s="174" t="s">
        <v>217</v>
      </c>
      <c r="D144" s="174" t="s">
        <v>157</v>
      </c>
      <c r="E144" s="175" t="s">
        <v>1287</v>
      </c>
      <c r="F144" s="176" t="s">
        <v>1288</v>
      </c>
      <c r="G144" s="177" t="s">
        <v>1241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162</v>
      </c>
      <c r="AT144" s="23" t="s">
        <v>157</v>
      </c>
      <c r="AU144" s="23" t="s">
        <v>88</v>
      </c>
      <c r="AY144" s="23" t="s">
        <v>155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162</v>
      </c>
      <c r="BM144" s="23" t="s">
        <v>280</v>
      </c>
    </row>
    <row r="145" spans="2:65" s="12" customFormat="1" ht="27">
      <c r="B145" s="220"/>
      <c r="D145" s="196" t="s">
        <v>164</v>
      </c>
      <c r="E145" s="221" t="s">
        <v>5</v>
      </c>
      <c r="F145" s="222" t="s">
        <v>1289</v>
      </c>
      <c r="H145" s="223" t="s">
        <v>5</v>
      </c>
      <c r="I145" s="224"/>
      <c r="L145" s="220"/>
      <c r="M145" s="225"/>
      <c r="N145" s="226"/>
      <c r="O145" s="226"/>
      <c r="P145" s="226"/>
      <c r="Q145" s="226"/>
      <c r="R145" s="226"/>
      <c r="S145" s="226"/>
      <c r="T145" s="227"/>
      <c r="AT145" s="223" t="s">
        <v>164</v>
      </c>
      <c r="AU145" s="223" t="s">
        <v>88</v>
      </c>
      <c r="AV145" s="12" t="s">
        <v>24</v>
      </c>
      <c r="AW145" s="12" t="s">
        <v>43</v>
      </c>
      <c r="AX145" s="12" t="s">
        <v>79</v>
      </c>
      <c r="AY145" s="223" t="s">
        <v>155</v>
      </c>
    </row>
    <row r="146" spans="2:65" s="12" customFormat="1">
      <c r="B146" s="220"/>
      <c r="D146" s="196" t="s">
        <v>164</v>
      </c>
      <c r="E146" s="221" t="s">
        <v>5</v>
      </c>
      <c r="F146" s="222" t="s">
        <v>1290</v>
      </c>
      <c r="H146" s="223" t="s">
        <v>5</v>
      </c>
      <c r="I146" s="224"/>
      <c r="L146" s="220"/>
      <c r="M146" s="225"/>
      <c r="N146" s="226"/>
      <c r="O146" s="226"/>
      <c r="P146" s="226"/>
      <c r="Q146" s="226"/>
      <c r="R146" s="226"/>
      <c r="S146" s="226"/>
      <c r="T146" s="227"/>
      <c r="AT146" s="223" t="s">
        <v>164</v>
      </c>
      <c r="AU146" s="223" t="s">
        <v>88</v>
      </c>
      <c r="AV146" s="12" t="s">
        <v>24</v>
      </c>
      <c r="AW146" s="12" t="s">
        <v>43</v>
      </c>
      <c r="AX146" s="12" t="s">
        <v>79</v>
      </c>
      <c r="AY146" s="223" t="s">
        <v>155</v>
      </c>
    </row>
    <row r="147" spans="2:65" s="12" customFormat="1">
      <c r="B147" s="220"/>
      <c r="D147" s="196" t="s">
        <v>164</v>
      </c>
      <c r="E147" s="221" t="s">
        <v>5</v>
      </c>
      <c r="F147" s="222" t="s">
        <v>1291</v>
      </c>
      <c r="H147" s="223" t="s">
        <v>5</v>
      </c>
      <c r="I147" s="224"/>
      <c r="L147" s="220"/>
      <c r="M147" s="225"/>
      <c r="N147" s="226"/>
      <c r="O147" s="226"/>
      <c r="P147" s="226"/>
      <c r="Q147" s="226"/>
      <c r="R147" s="226"/>
      <c r="S147" s="226"/>
      <c r="T147" s="227"/>
      <c r="AT147" s="223" t="s">
        <v>164</v>
      </c>
      <c r="AU147" s="223" t="s">
        <v>88</v>
      </c>
      <c r="AV147" s="12" t="s">
        <v>24</v>
      </c>
      <c r="AW147" s="12" t="s">
        <v>43</v>
      </c>
      <c r="AX147" s="12" t="s">
        <v>79</v>
      </c>
      <c r="AY147" s="223" t="s">
        <v>155</v>
      </c>
    </row>
    <row r="148" spans="2:65" s="11" customFormat="1">
      <c r="B148" s="186"/>
      <c r="D148" s="196" t="s">
        <v>164</v>
      </c>
      <c r="E148" s="195" t="s">
        <v>5</v>
      </c>
      <c r="F148" s="197" t="s">
        <v>24</v>
      </c>
      <c r="H148" s="19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164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155</v>
      </c>
    </row>
    <row r="149" spans="2:65" s="13" customFormat="1">
      <c r="B149" s="228"/>
      <c r="D149" s="196" t="s">
        <v>164</v>
      </c>
      <c r="E149" s="237" t="s">
        <v>5</v>
      </c>
      <c r="F149" s="238" t="s">
        <v>1244</v>
      </c>
      <c r="H149" s="239">
        <v>1</v>
      </c>
      <c r="I149" s="232"/>
      <c r="L149" s="228"/>
      <c r="M149" s="233"/>
      <c r="N149" s="234"/>
      <c r="O149" s="234"/>
      <c r="P149" s="234"/>
      <c r="Q149" s="234"/>
      <c r="R149" s="234"/>
      <c r="S149" s="234"/>
      <c r="T149" s="235"/>
      <c r="AT149" s="236" t="s">
        <v>164</v>
      </c>
      <c r="AU149" s="236" t="s">
        <v>88</v>
      </c>
      <c r="AV149" s="13" t="s">
        <v>162</v>
      </c>
      <c r="AW149" s="13" t="s">
        <v>43</v>
      </c>
      <c r="AX149" s="13" t="s">
        <v>24</v>
      </c>
      <c r="AY149" s="236" t="s">
        <v>155</v>
      </c>
    </row>
    <row r="150" spans="2:65" s="10" customFormat="1" ht="29.85" customHeight="1">
      <c r="B150" s="159"/>
      <c r="D150" s="170" t="s">
        <v>78</v>
      </c>
      <c r="E150" s="171" t="s">
        <v>1292</v>
      </c>
      <c r="F150" s="171" t="s">
        <v>1293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155</v>
      </c>
      <c r="BK150" s="169">
        <f>SUM(BK151:BK171)</f>
        <v>0</v>
      </c>
    </row>
    <row r="151" spans="2:65" s="1" customFormat="1" ht="16.5" customHeight="1">
      <c r="B151" s="173"/>
      <c r="C151" s="174" t="s">
        <v>222</v>
      </c>
      <c r="D151" s="174" t="s">
        <v>157</v>
      </c>
      <c r="E151" s="175" t="s">
        <v>1294</v>
      </c>
      <c r="F151" s="176" t="s">
        <v>1295</v>
      </c>
      <c r="G151" s="177" t="s">
        <v>1241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162</v>
      </c>
      <c r="AT151" s="23" t="s">
        <v>157</v>
      </c>
      <c r="AU151" s="23" t="s">
        <v>88</v>
      </c>
      <c r="AY151" s="23" t="s">
        <v>155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162</v>
      </c>
      <c r="BM151" s="23" t="s">
        <v>288</v>
      </c>
    </row>
    <row r="152" spans="2:65" s="12" customFormat="1">
      <c r="B152" s="220"/>
      <c r="D152" s="196" t="s">
        <v>164</v>
      </c>
      <c r="E152" s="221" t="s">
        <v>5</v>
      </c>
      <c r="F152" s="222" t="s">
        <v>1296</v>
      </c>
      <c r="H152" s="223" t="s">
        <v>5</v>
      </c>
      <c r="I152" s="224"/>
      <c r="L152" s="220"/>
      <c r="M152" s="225"/>
      <c r="N152" s="226"/>
      <c r="O152" s="226"/>
      <c r="P152" s="226"/>
      <c r="Q152" s="226"/>
      <c r="R152" s="226"/>
      <c r="S152" s="226"/>
      <c r="T152" s="227"/>
      <c r="AT152" s="223" t="s">
        <v>164</v>
      </c>
      <c r="AU152" s="223" t="s">
        <v>88</v>
      </c>
      <c r="AV152" s="12" t="s">
        <v>24</v>
      </c>
      <c r="AW152" s="12" t="s">
        <v>43</v>
      </c>
      <c r="AX152" s="12" t="s">
        <v>79</v>
      </c>
      <c r="AY152" s="223" t="s">
        <v>155</v>
      </c>
    </row>
    <row r="153" spans="2:65" s="12" customFormat="1">
      <c r="B153" s="220"/>
      <c r="D153" s="196" t="s">
        <v>164</v>
      </c>
      <c r="E153" s="221" t="s">
        <v>5</v>
      </c>
      <c r="F153" s="222" t="s">
        <v>1297</v>
      </c>
      <c r="H153" s="223" t="s">
        <v>5</v>
      </c>
      <c r="I153" s="224"/>
      <c r="L153" s="220"/>
      <c r="M153" s="225"/>
      <c r="N153" s="226"/>
      <c r="O153" s="226"/>
      <c r="P153" s="226"/>
      <c r="Q153" s="226"/>
      <c r="R153" s="226"/>
      <c r="S153" s="226"/>
      <c r="T153" s="227"/>
      <c r="AT153" s="223" t="s">
        <v>164</v>
      </c>
      <c r="AU153" s="223" t="s">
        <v>88</v>
      </c>
      <c r="AV153" s="12" t="s">
        <v>24</v>
      </c>
      <c r="AW153" s="12" t="s">
        <v>43</v>
      </c>
      <c r="AX153" s="12" t="s">
        <v>79</v>
      </c>
      <c r="AY153" s="223" t="s">
        <v>155</v>
      </c>
    </row>
    <row r="154" spans="2:65" s="12" customFormat="1">
      <c r="B154" s="220"/>
      <c r="D154" s="196" t="s">
        <v>164</v>
      </c>
      <c r="E154" s="221" t="s">
        <v>5</v>
      </c>
      <c r="F154" s="222" t="s">
        <v>1298</v>
      </c>
      <c r="H154" s="223" t="s">
        <v>5</v>
      </c>
      <c r="I154" s="224"/>
      <c r="L154" s="220"/>
      <c r="M154" s="225"/>
      <c r="N154" s="226"/>
      <c r="O154" s="226"/>
      <c r="P154" s="226"/>
      <c r="Q154" s="226"/>
      <c r="R154" s="226"/>
      <c r="S154" s="226"/>
      <c r="T154" s="227"/>
      <c r="AT154" s="223" t="s">
        <v>164</v>
      </c>
      <c r="AU154" s="223" t="s">
        <v>88</v>
      </c>
      <c r="AV154" s="12" t="s">
        <v>24</v>
      </c>
      <c r="AW154" s="12" t="s">
        <v>43</v>
      </c>
      <c r="AX154" s="12" t="s">
        <v>79</v>
      </c>
      <c r="AY154" s="223" t="s">
        <v>155</v>
      </c>
    </row>
    <row r="155" spans="2:65" s="12" customFormat="1">
      <c r="B155" s="220"/>
      <c r="D155" s="196" t="s">
        <v>164</v>
      </c>
      <c r="E155" s="221" t="s">
        <v>5</v>
      </c>
      <c r="F155" s="222" t="s">
        <v>1299</v>
      </c>
      <c r="H155" s="223" t="s">
        <v>5</v>
      </c>
      <c r="I155" s="224"/>
      <c r="L155" s="220"/>
      <c r="M155" s="225"/>
      <c r="N155" s="226"/>
      <c r="O155" s="226"/>
      <c r="P155" s="226"/>
      <c r="Q155" s="226"/>
      <c r="R155" s="226"/>
      <c r="S155" s="226"/>
      <c r="T155" s="227"/>
      <c r="AT155" s="223" t="s">
        <v>164</v>
      </c>
      <c r="AU155" s="223" t="s">
        <v>88</v>
      </c>
      <c r="AV155" s="12" t="s">
        <v>24</v>
      </c>
      <c r="AW155" s="12" t="s">
        <v>43</v>
      </c>
      <c r="AX155" s="12" t="s">
        <v>79</v>
      </c>
      <c r="AY155" s="223" t="s">
        <v>155</v>
      </c>
    </row>
    <row r="156" spans="2:65" s="12" customFormat="1" ht="27">
      <c r="B156" s="220"/>
      <c r="D156" s="196" t="s">
        <v>164</v>
      </c>
      <c r="E156" s="221" t="s">
        <v>5</v>
      </c>
      <c r="F156" s="222" t="s">
        <v>1300</v>
      </c>
      <c r="H156" s="223" t="s">
        <v>5</v>
      </c>
      <c r="I156" s="224"/>
      <c r="L156" s="220"/>
      <c r="M156" s="225"/>
      <c r="N156" s="226"/>
      <c r="O156" s="226"/>
      <c r="P156" s="226"/>
      <c r="Q156" s="226"/>
      <c r="R156" s="226"/>
      <c r="S156" s="226"/>
      <c r="T156" s="227"/>
      <c r="AT156" s="223" t="s">
        <v>164</v>
      </c>
      <c r="AU156" s="223" t="s">
        <v>88</v>
      </c>
      <c r="AV156" s="12" t="s">
        <v>24</v>
      </c>
      <c r="AW156" s="12" t="s">
        <v>43</v>
      </c>
      <c r="AX156" s="12" t="s">
        <v>79</v>
      </c>
      <c r="AY156" s="223" t="s">
        <v>155</v>
      </c>
    </row>
    <row r="157" spans="2:65" s="12" customFormat="1" ht="27">
      <c r="B157" s="220"/>
      <c r="D157" s="196" t="s">
        <v>164</v>
      </c>
      <c r="E157" s="221" t="s">
        <v>5</v>
      </c>
      <c r="F157" s="222" t="s">
        <v>1301</v>
      </c>
      <c r="H157" s="223" t="s">
        <v>5</v>
      </c>
      <c r="I157" s="224"/>
      <c r="L157" s="220"/>
      <c r="M157" s="225"/>
      <c r="N157" s="226"/>
      <c r="O157" s="226"/>
      <c r="P157" s="226"/>
      <c r="Q157" s="226"/>
      <c r="R157" s="226"/>
      <c r="S157" s="226"/>
      <c r="T157" s="227"/>
      <c r="AT157" s="223" t="s">
        <v>164</v>
      </c>
      <c r="AU157" s="223" t="s">
        <v>88</v>
      </c>
      <c r="AV157" s="12" t="s">
        <v>24</v>
      </c>
      <c r="AW157" s="12" t="s">
        <v>43</v>
      </c>
      <c r="AX157" s="12" t="s">
        <v>79</v>
      </c>
      <c r="AY157" s="223" t="s">
        <v>155</v>
      </c>
    </row>
    <row r="158" spans="2:65" s="11" customFormat="1">
      <c r="B158" s="186"/>
      <c r="D158" s="196" t="s">
        <v>164</v>
      </c>
      <c r="E158" s="195" t="s">
        <v>5</v>
      </c>
      <c r="F158" s="197" t="s">
        <v>24</v>
      </c>
      <c r="H158" s="19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164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155</v>
      </c>
    </row>
    <row r="159" spans="2:65" s="13" customFormat="1">
      <c r="B159" s="228"/>
      <c r="D159" s="187" t="s">
        <v>164</v>
      </c>
      <c r="E159" s="229" t="s">
        <v>5</v>
      </c>
      <c r="F159" s="230" t="s">
        <v>1244</v>
      </c>
      <c r="H159" s="231">
        <v>1</v>
      </c>
      <c r="I159" s="232"/>
      <c r="L159" s="228"/>
      <c r="M159" s="233"/>
      <c r="N159" s="234"/>
      <c r="O159" s="234"/>
      <c r="P159" s="234"/>
      <c r="Q159" s="234"/>
      <c r="R159" s="234"/>
      <c r="S159" s="234"/>
      <c r="T159" s="235"/>
      <c r="AT159" s="236" t="s">
        <v>164</v>
      </c>
      <c r="AU159" s="236" t="s">
        <v>88</v>
      </c>
      <c r="AV159" s="13" t="s">
        <v>162</v>
      </c>
      <c r="AW159" s="13" t="s">
        <v>43</v>
      </c>
      <c r="AX159" s="13" t="s">
        <v>24</v>
      </c>
      <c r="AY159" s="236" t="s">
        <v>155</v>
      </c>
    </row>
    <row r="160" spans="2:65" s="1" customFormat="1" ht="25.5" customHeight="1">
      <c r="B160" s="173"/>
      <c r="C160" s="174" t="s">
        <v>11</v>
      </c>
      <c r="D160" s="174" t="s">
        <v>157</v>
      </c>
      <c r="E160" s="175" t="s">
        <v>1302</v>
      </c>
      <c r="F160" s="176" t="s">
        <v>1303</v>
      </c>
      <c r="G160" s="177" t="s">
        <v>1241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162</v>
      </c>
      <c r="AT160" s="23" t="s">
        <v>157</v>
      </c>
      <c r="AU160" s="23" t="s">
        <v>88</v>
      </c>
      <c r="AY160" s="23" t="s">
        <v>155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162</v>
      </c>
      <c r="BM160" s="23" t="s">
        <v>299</v>
      </c>
    </row>
    <row r="161" spans="2:65" s="12" customFormat="1">
      <c r="B161" s="220"/>
      <c r="D161" s="196" t="s">
        <v>164</v>
      </c>
      <c r="E161" s="221" t="s">
        <v>5</v>
      </c>
      <c r="F161" s="222" t="s">
        <v>1304</v>
      </c>
      <c r="H161" s="223" t="s">
        <v>5</v>
      </c>
      <c r="I161" s="224"/>
      <c r="L161" s="220"/>
      <c r="M161" s="225"/>
      <c r="N161" s="226"/>
      <c r="O161" s="226"/>
      <c r="P161" s="226"/>
      <c r="Q161" s="226"/>
      <c r="R161" s="226"/>
      <c r="S161" s="226"/>
      <c r="T161" s="227"/>
      <c r="AT161" s="223" t="s">
        <v>164</v>
      </c>
      <c r="AU161" s="223" t="s">
        <v>88</v>
      </c>
      <c r="AV161" s="12" t="s">
        <v>24</v>
      </c>
      <c r="AW161" s="12" t="s">
        <v>43</v>
      </c>
      <c r="AX161" s="12" t="s">
        <v>79</v>
      </c>
      <c r="AY161" s="223" t="s">
        <v>155</v>
      </c>
    </row>
    <row r="162" spans="2:65" s="12" customFormat="1">
      <c r="B162" s="220"/>
      <c r="D162" s="196" t="s">
        <v>164</v>
      </c>
      <c r="E162" s="221" t="s">
        <v>5</v>
      </c>
      <c r="F162" s="222" t="s">
        <v>1305</v>
      </c>
      <c r="H162" s="223" t="s">
        <v>5</v>
      </c>
      <c r="I162" s="224"/>
      <c r="L162" s="220"/>
      <c r="M162" s="225"/>
      <c r="N162" s="226"/>
      <c r="O162" s="226"/>
      <c r="P162" s="226"/>
      <c r="Q162" s="226"/>
      <c r="R162" s="226"/>
      <c r="S162" s="226"/>
      <c r="T162" s="227"/>
      <c r="AT162" s="223" t="s">
        <v>164</v>
      </c>
      <c r="AU162" s="223" t="s">
        <v>88</v>
      </c>
      <c r="AV162" s="12" t="s">
        <v>24</v>
      </c>
      <c r="AW162" s="12" t="s">
        <v>43</v>
      </c>
      <c r="AX162" s="12" t="s">
        <v>79</v>
      </c>
      <c r="AY162" s="223" t="s">
        <v>155</v>
      </c>
    </row>
    <row r="163" spans="2:65" s="11" customFormat="1">
      <c r="B163" s="186"/>
      <c r="D163" s="196" t="s">
        <v>164</v>
      </c>
      <c r="E163" s="195" t="s">
        <v>5</v>
      </c>
      <c r="F163" s="197" t="s">
        <v>24</v>
      </c>
      <c r="H163" s="19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164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155</v>
      </c>
    </row>
    <row r="164" spans="2:65" s="13" customFormat="1">
      <c r="B164" s="228"/>
      <c r="D164" s="187" t="s">
        <v>164</v>
      </c>
      <c r="E164" s="229" t="s">
        <v>5</v>
      </c>
      <c r="F164" s="230" t="s">
        <v>1244</v>
      </c>
      <c r="H164" s="231">
        <v>1</v>
      </c>
      <c r="I164" s="232"/>
      <c r="L164" s="228"/>
      <c r="M164" s="233"/>
      <c r="N164" s="234"/>
      <c r="O164" s="234"/>
      <c r="P164" s="234"/>
      <c r="Q164" s="234"/>
      <c r="R164" s="234"/>
      <c r="S164" s="234"/>
      <c r="T164" s="235"/>
      <c r="AT164" s="236" t="s">
        <v>164</v>
      </c>
      <c r="AU164" s="236" t="s">
        <v>88</v>
      </c>
      <c r="AV164" s="13" t="s">
        <v>162</v>
      </c>
      <c r="AW164" s="13" t="s">
        <v>43</v>
      </c>
      <c r="AX164" s="13" t="s">
        <v>24</v>
      </c>
      <c r="AY164" s="236" t="s">
        <v>155</v>
      </c>
    </row>
    <row r="165" spans="2:65" s="1" customFormat="1" ht="16.5" customHeight="1">
      <c r="B165" s="173"/>
      <c r="C165" s="174" t="s">
        <v>231</v>
      </c>
      <c r="D165" s="174" t="s">
        <v>157</v>
      </c>
      <c r="E165" s="175" t="s">
        <v>1306</v>
      </c>
      <c r="F165" s="176" t="s">
        <v>1307</v>
      </c>
      <c r="G165" s="177" t="s">
        <v>1241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162</v>
      </c>
      <c r="AT165" s="23" t="s">
        <v>157</v>
      </c>
      <c r="AU165" s="23" t="s">
        <v>88</v>
      </c>
      <c r="AY165" s="23" t="s">
        <v>155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162</v>
      </c>
      <c r="BM165" s="23" t="s">
        <v>311</v>
      </c>
    </row>
    <row r="166" spans="2:65" s="12" customFormat="1" ht="27">
      <c r="B166" s="220"/>
      <c r="D166" s="196" t="s">
        <v>164</v>
      </c>
      <c r="E166" s="221" t="s">
        <v>5</v>
      </c>
      <c r="F166" s="222" t="s">
        <v>1308</v>
      </c>
      <c r="H166" s="223" t="s">
        <v>5</v>
      </c>
      <c r="I166" s="224"/>
      <c r="L166" s="220"/>
      <c r="M166" s="225"/>
      <c r="N166" s="226"/>
      <c r="O166" s="226"/>
      <c r="P166" s="226"/>
      <c r="Q166" s="226"/>
      <c r="R166" s="226"/>
      <c r="S166" s="226"/>
      <c r="T166" s="227"/>
      <c r="AT166" s="223" t="s">
        <v>164</v>
      </c>
      <c r="AU166" s="223" t="s">
        <v>88</v>
      </c>
      <c r="AV166" s="12" t="s">
        <v>24</v>
      </c>
      <c r="AW166" s="12" t="s">
        <v>43</v>
      </c>
      <c r="AX166" s="12" t="s">
        <v>79</v>
      </c>
      <c r="AY166" s="223" t="s">
        <v>155</v>
      </c>
    </row>
    <row r="167" spans="2:65" s="12" customFormat="1">
      <c r="B167" s="220"/>
      <c r="D167" s="196" t="s">
        <v>164</v>
      </c>
      <c r="E167" s="221" t="s">
        <v>5</v>
      </c>
      <c r="F167" s="222" t="s">
        <v>1309</v>
      </c>
      <c r="H167" s="223" t="s">
        <v>5</v>
      </c>
      <c r="I167" s="224"/>
      <c r="L167" s="220"/>
      <c r="M167" s="225"/>
      <c r="N167" s="226"/>
      <c r="O167" s="226"/>
      <c r="P167" s="226"/>
      <c r="Q167" s="226"/>
      <c r="R167" s="226"/>
      <c r="S167" s="226"/>
      <c r="T167" s="227"/>
      <c r="AT167" s="223" t="s">
        <v>164</v>
      </c>
      <c r="AU167" s="223" t="s">
        <v>88</v>
      </c>
      <c r="AV167" s="12" t="s">
        <v>24</v>
      </c>
      <c r="AW167" s="12" t="s">
        <v>43</v>
      </c>
      <c r="AX167" s="12" t="s">
        <v>79</v>
      </c>
      <c r="AY167" s="223" t="s">
        <v>155</v>
      </c>
    </row>
    <row r="168" spans="2:65" s="12" customFormat="1" ht="27">
      <c r="B168" s="220"/>
      <c r="D168" s="196" t="s">
        <v>164</v>
      </c>
      <c r="E168" s="221" t="s">
        <v>5</v>
      </c>
      <c r="F168" s="222" t="s">
        <v>1310</v>
      </c>
      <c r="H168" s="223" t="s">
        <v>5</v>
      </c>
      <c r="I168" s="224"/>
      <c r="L168" s="220"/>
      <c r="M168" s="225"/>
      <c r="N168" s="226"/>
      <c r="O168" s="226"/>
      <c r="P168" s="226"/>
      <c r="Q168" s="226"/>
      <c r="R168" s="226"/>
      <c r="S168" s="226"/>
      <c r="T168" s="227"/>
      <c r="AT168" s="223" t="s">
        <v>164</v>
      </c>
      <c r="AU168" s="223" t="s">
        <v>88</v>
      </c>
      <c r="AV168" s="12" t="s">
        <v>24</v>
      </c>
      <c r="AW168" s="12" t="s">
        <v>43</v>
      </c>
      <c r="AX168" s="12" t="s">
        <v>79</v>
      </c>
      <c r="AY168" s="223" t="s">
        <v>155</v>
      </c>
    </row>
    <row r="169" spans="2:65" s="12" customFormat="1">
      <c r="B169" s="220"/>
      <c r="D169" s="196" t="s">
        <v>164</v>
      </c>
      <c r="E169" s="221" t="s">
        <v>5</v>
      </c>
      <c r="F169" s="222" t="s">
        <v>1311</v>
      </c>
      <c r="H169" s="223" t="s">
        <v>5</v>
      </c>
      <c r="I169" s="224"/>
      <c r="L169" s="220"/>
      <c r="M169" s="225"/>
      <c r="N169" s="226"/>
      <c r="O169" s="226"/>
      <c r="P169" s="226"/>
      <c r="Q169" s="226"/>
      <c r="R169" s="226"/>
      <c r="S169" s="226"/>
      <c r="T169" s="227"/>
      <c r="AT169" s="223" t="s">
        <v>164</v>
      </c>
      <c r="AU169" s="223" t="s">
        <v>88</v>
      </c>
      <c r="AV169" s="12" t="s">
        <v>24</v>
      </c>
      <c r="AW169" s="12" t="s">
        <v>43</v>
      </c>
      <c r="AX169" s="12" t="s">
        <v>79</v>
      </c>
      <c r="AY169" s="223" t="s">
        <v>155</v>
      </c>
    </row>
    <row r="170" spans="2:65" s="11" customFormat="1">
      <c r="B170" s="186"/>
      <c r="D170" s="196" t="s">
        <v>164</v>
      </c>
      <c r="E170" s="195" t="s">
        <v>5</v>
      </c>
      <c r="F170" s="197" t="s">
        <v>24</v>
      </c>
      <c r="H170" s="19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164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155</v>
      </c>
    </row>
    <row r="171" spans="2:65" s="13" customFormat="1">
      <c r="B171" s="228"/>
      <c r="D171" s="196" t="s">
        <v>164</v>
      </c>
      <c r="E171" s="237" t="s">
        <v>5</v>
      </c>
      <c r="F171" s="238" t="s">
        <v>1244</v>
      </c>
      <c r="H171" s="239">
        <v>1</v>
      </c>
      <c r="I171" s="232"/>
      <c r="L171" s="228"/>
      <c r="M171" s="240"/>
      <c r="N171" s="241"/>
      <c r="O171" s="241"/>
      <c r="P171" s="241"/>
      <c r="Q171" s="241"/>
      <c r="R171" s="241"/>
      <c r="S171" s="241"/>
      <c r="T171" s="242"/>
      <c r="AT171" s="236" t="s">
        <v>164</v>
      </c>
      <c r="AU171" s="236" t="s">
        <v>88</v>
      </c>
      <c r="AV171" s="13" t="s">
        <v>162</v>
      </c>
      <c r="AW171" s="13" t="s">
        <v>43</v>
      </c>
      <c r="AX171" s="13" t="s">
        <v>24</v>
      </c>
      <c r="AY171" s="236" t="s">
        <v>155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4" customFormat="1" ht="45" customHeight="1">
      <c r="B3" s="247"/>
      <c r="C3" s="369" t="s">
        <v>1312</v>
      </c>
      <c r="D3" s="369"/>
      <c r="E3" s="369"/>
      <c r="F3" s="369"/>
      <c r="G3" s="369"/>
      <c r="H3" s="369"/>
      <c r="I3" s="369"/>
      <c r="J3" s="369"/>
      <c r="K3" s="248"/>
    </row>
    <row r="4" spans="2:11" ht="25.5" customHeight="1">
      <c r="B4" s="249"/>
      <c r="C4" s="370" t="s">
        <v>1313</v>
      </c>
      <c r="D4" s="370"/>
      <c r="E4" s="370"/>
      <c r="F4" s="370"/>
      <c r="G4" s="370"/>
      <c r="H4" s="370"/>
      <c r="I4" s="370"/>
      <c r="J4" s="370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71" t="s">
        <v>1314</v>
      </c>
      <c r="D6" s="371"/>
      <c r="E6" s="371"/>
      <c r="F6" s="371"/>
      <c r="G6" s="371"/>
      <c r="H6" s="371"/>
      <c r="I6" s="371"/>
      <c r="J6" s="371"/>
      <c r="K6" s="250"/>
    </row>
    <row r="7" spans="2:11" ht="15" customHeight="1">
      <c r="B7" s="253"/>
      <c r="C7" s="371" t="s">
        <v>1315</v>
      </c>
      <c r="D7" s="371"/>
      <c r="E7" s="371"/>
      <c r="F7" s="371"/>
      <c r="G7" s="371"/>
      <c r="H7" s="371"/>
      <c r="I7" s="371"/>
      <c r="J7" s="371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71" t="s">
        <v>1316</v>
      </c>
      <c r="D9" s="371"/>
      <c r="E9" s="371"/>
      <c r="F9" s="371"/>
      <c r="G9" s="371"/>
      <c r="H9" s="371"/>
      <c r="I9" s="371"/>
      <c r="J9" s="371"/>
      <c r="K9" s="250"/>
    </row>
    <row r="10" spans="2:11" ht="15" customHeight="1">
      <c r="B10" s="253"/>
      <c r="C10" s="252"/>
      <c r="D10" s="371" t="s">
        <v>1317</v>
      </c>
      <c r="E10" s="371"/>
      <c r="F10" s="371"/>
      <c r="G10" s="371"/>
      <c r="H10" s="371"/>
      <c r="I10" s="371"/>
      <c r="J10" s="371"/>
      <c r="K10" s="250"/>
    </row>
    <row r="11" spans="2:11" ht="15" customHeight="1">
      <c r="B11" s="253"/>
      <c r="C11" s="254"/>
      <c r="D11" s="371" t="s">
        <v>1318</v>
      </c>
      <c r="E11" s="371"/>
      <c r="F11" s="371"/>
      <c r="G11" s="371"/>
      <c r="H11" s="371"/>
      <c r="I11" s="371"/>
      <c r="J11" s="371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71" t="s">
        <v>1319</v>
      </c>
      <c r="E13" s="371"/>
      <c r="F13" s="371"/>
      <c r="G13" s="371"/>
      <c r="H13" s="371"/>
      <c r="I13" s="371"/>
      <c r="J13" s="371"/>
      <c r="K13" s="250"/>
    </row>
    <row r="14" spans="2:11" ht="15" customHeight="1">
      <c r="B14" s="253"/>
      <c r="C14" s="254"/>
      <c r="D14" s="371" t="s">
        <v>1320</v>
      </c>
      <c r="E14" s="371"/>
      <c r="F14" s="371"/>
      <c r="G14" s="371"/>
      <c r="H14" s="371"/>
      <c r="I14" s="371"/>
      <c r="J14" s="371"/>
      <c r="K14" s="250"/>
    </row>
    <row r="15" spans="2:11" ht="15" customHeight="1">
      <c r="B15" s="253"/>
      <c r="C15" s="254"/>
      <c r="D15" s="371" t="s">
        <v>1321</v>
      </c>
      <c r="E15" s="371"/>
      <c r="F15" s="371"/>
      <c r="G15" s="371"/>
      <c r="H15" s="371"/>
      <c r="I15" s="371"/>
      <c r="J15" s="371"/>
      <c r="K15" s="250"/>
    </row>
    <row r="16" spans="2:11" ht="15" customHeight="1">
      <c r="B16" s="253"/>
      <c r="C16" s="254"/>
      <c r="D16" s="254"/>
      <c r="E16" s="255" t="s">
        <v>86</v>
      </c>
      <c r="F16" s="371" t="s">
        <v>1322</v>
      </c>
      <c r="G16" s="371"/>
      <c r="H16" s="371"/>
      <c r="I16" s="371"/>
      <c r="J16" s="371"/>
      <c r="K16" s="250"/>
    </row>
    <row r="17" spans="2:11" ht="15" customHeight="1">
      <c r="B17" s="253"/>
      <c r="C17" s="254"/>
      <c r="D17" s="254"/>
      <c r="E17" s="255" t="s">
        <v>1323</v>
      </c>
      <c r="F17" s="371" t="s">
        <v>1324</v>
      </c>
      <c r="G17" s="371"/>
      <c r="H17" s="371"/>
      <c r="I17" s="371"/>
      <c r="J17" s="371"/>
      <c r="K17" s="250"/>
    </row>
    <row r="18" spans="2:11" ht="15" customHeight="1">
      <c r="B18" s="253"/>
      <c r="C18" s="254"/>
      <c r="D18" s="254"/>
      <c r="E18" s="255" t="s">
        <v>1325</v>
      </c>
      <c r="F18" s="371" t="s">
        <v>1326</v>
      </c>
      <c r="G18" s="371"/>
      <c r="H18" s="371"/>
      <c r="I18" s="371"/>
      <c r="J18" s="371"/>
      <c r="K18" s="250"/>
    </row>
    <row r="19" spans="2:11" ht="15" customHeight="1">
      <c r="B19" s="253"/>
      <c r="C19" s="254"/>
      <c r="D19" s="254"/>
      <c r="E19" s="255" t="s">
        <v>1327</v>
      </c>
      <c r="F19" s="371" t="s">
        <v>1328</v>
      </c>
      <c r="G19" s="371"/>
      <c r="H19" s="371"/>
      <c r="I19" s="371"/>
      <c r="J19" s="371"/>
      <c r="K19" s="250"/>
    </row>
    <row r="20" spans="2:11" ht="15" customHeight="1">
      <c r="B20" s="253"/>
      <c r="C20" s="254"/>
      <c r="D20" s="254"/>
      <c r="E20" s="255" t="s">
        <v>1237</v>
      </c>
      <c r="F20" s="371" t="s">
        <v>1238</v>
      </c>
      <c r="G20" s="371"/>
      <c r="H20" s="371"/>
      <c r="I20" s="371"/>
      <c r="J20" s="371"/>
      <c r="K20" s="250"/>
    </row>
    <row r="21" spans="2:11" ht="15" customHeight="1">
      <c r="B21" s="253"/>
      <c r="C21" s="254"/>
      <c r="D21" s="254"/>
      <c r="E21" s="255" t="s">
        <v>1329</v>
      </c>
      <c r="F21" s="371" t="s">
        <v>1330</v>
      </c>
      <c r="G21" s="371"/>
      <c r="H21" s="371"/>
      <c r="I21" s="371"/>
      <c r="J21" s="371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71" t="s">
        <v>1331</v>
      </c>
      <c r="D23" s="371"/>
      <c r="E23" s="371"/>
      <c r="F23" s="371"/>
      <c r="G23" s="371"/>
      <c r="H23" s="371"/>
      <c r="I23" s="371"/>
      <c r="J23" s="371"/>
      <c r="K23" s="250"/>
    </row>
    <row r="24" spans="2:11" ht="15" customHeight="1">
      <c r="B24" s="253"/>
      <c r="C24" s="371" t="s">
        <v>1332</v>
      </c>
      <c r="D24" s="371"/>
      <c r="E24" s="371"/>
      <c r="F24" s="371"/>
      <c r="G24" s="371"/>
      <c r="H24" s="371"/>
      <c r="I24" s="371"/>
      <c r="J24" s="371"/>
      <c r="K24" s="250"/>
    </row>
    <row r="25" spans="2:11" ht="15" customHeight="1">
      <c r="B25" s="253"/>
      <c r="C25" s="252"/>
      <c r="D25" s="371" t="s">
        <v>1333</v>
      </c>
      <c r="E25" s="371"/>
      <c r="F25" s="371"/>
      <c r="G25" s="371"/>
      <c r="H25" s="371"/>
      <c r="I25" s="371"/>
      <c r="J25" s="371"/>
      <c r="K25" s="250"/>
    </row>
    <row r="26" spans="2:11" ht="15" customHeight="1">
      <c r="B26" s="253"/>
      <c r="C26" s="254"/>
      <c r="D26" s="371" t="s">
        <v>1334</v>
      </c>
      <c r="E26" s="371"/>
      <c r="F26" s="371"/>
      <c r="G26" s="371"/>
      <c r="H26" s="371"/>
      <c r="I26" s="371"/>
      <c r="J26" s="371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71" t="s">
        <v>1335</v>
      </c>
      <c r="E28" s="371"/>
      <c r="F28" s="371"/>
      <c r="G28" s="371"/>
      <c r="H28" s="371"/>
      <c r="I28" s="371"/>
      <c r="J28" s="371"/>
      <c r="K28" s="250"/>
    </row>
    <row r="29" spans="2:11" ht="15" customHeight="1">
      <c r="B29" s="253"/>
      <c r="C29" s="254"/>
      <c r="D29" s="371" t="s">
        <v>1336</v>
      </c>
      <c r="E29" s="371"/>
      <c r="F29" s="371"/>
      <c r="G29" s="371"/>
      <c r="H29" s="371"/>
      <c r="I29" s="371"/>
      <c r="J29" s="371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71" t="s">
        <v>1337</v>
      </c>
      <c r="E31" s="371"/>
      <c r="F31" s="371"/>
      <c r="G31" s="371"/>
      <c r="H31" s="371"/>
      <c r="I31" s="371"/>
      <c r="J31" s="371"/>
      <c r="K31" s="250"/>
    </row>
    <row r="32" spans="2:11" ht="15" customHeight="1">
      <c r="B32" s="253"/>
      <c r="C32" s="254"/>
      <c r="D32" s="371" t="s">
        <v>1338</v>
      </c>
      <c r="E32" s="371"/>
      <c r="F32" s="371"/>
      <c r="G32" s="371"/>
      <c r="H32" s="371"/>
      <c r="I32" s="371"/>
      <c r="J32" s="371"/>
      <c r="K32" s="250"/>
    </row>
    <row r="33" spans="2:11" ht="15" customHeight="1">
      <c r="B33" s="253"/>
      <c r="C33" s="254"/>
      <c r="D33" s="371" t="s">
        <v>1339</v>
      </c>
      <c r="E33" s="371"/>
      <c r="F33" s="371"/>
      <c r="G33" s="371"/>
      <c r="H33" s="371"/>
      <c r="I33" s="371"/>
      <c r="J33" s="371"/>
      <c r="K33" s="250"/>
    </row>
    <row r="34" spans="2:11" ht="15" customHeight="1">
      <c r="B34" s="253"/>
      <c r="C34" s="254"/>
      <c r="D34" s="252"/>
      <c r="E34" s="256" t="s">
        <v>140</v>
      </c>
      <c r="F34" s="252"/>
      <c r="G34" s="371" t="s">
        <v>1340</v>
      </c>
      <c r="H34" s="371"/>
      <c r="I34" s="371"/>
      <c r="J34" s="371"/>
      <c r="K34" s="250"/>
    </row>
    <row r="35" spans="2:11" ht="30.75" customHeight="1">
      <c r="B35" s="253"/>
      <c r="C35" s="254"/>
      <c r="D35" s="252"/>
      <c r="E35" s="256" t="s">
        <v>1341</v>
      </c>
      <c r="F35" s="252"/>
      <c r="G35" s="371" t="s">
        <v>1342</v>
      </c>
      <c r="H35" s="371"/>
      <c r="I35" s="371"/>
      <c r="J35" s="371"/>
      <c r="K35" s="250"/>
    </row>
    <row r="36" spans="2:11" ht="15" customHeight="1">
      <c r="B36" s="253"/>
      <c r="C36" s="254"/>
      <c r="D36" s="252"/>
      <c r="E36" s="256" t="s">
        <v>60</v>
      </c>
      <c r="F36" s="252"/>
      <c r="G36" s="371" t="s">
        <v>1343</v>
      </c>
      <c r="H36" s="371"/>
      <c r="I36" s="371"/>
      <c r="J36" s="371"/>
      <c r="K36" s="250"/>
    </row>
    <row r="37" spans="2:11" ht="15" customHeight="1">
      <c r="B37" s="253"/>
      <c r="C37" s="254"/>
      <c r="D37" s="252"/>
      <c r="E37" s="256" t="s">
        <v>141</v>
      </c>
      <c r="F37" s="252"/>
      <c r="G37" s="371" t="s">
        <v>1344</v>
      </c>
      <c r="H37" s="371"/>
      <c r="I37" s="371"/>
      <c r="J37" s="371"/>
      <c r="K37" s="250"/>
    </row>
    <row r="38" spans="2:11" ht="15" customHeight="1">
      <c r="B38" s="253"/>
      <c r="C38" s="254"/>
      <c r="D38" s="252"/>
      <c r="E38" s="256" t="s">
        <v>142</v>
      </c>
      <c r="F38" s="252"/>
      <c r="G38" s="371" t="s">
        <v>1345</v>
      </c>
      <c r="H38" s="371"/>
      <c r="I38" s="371"/>
      <c r="J38" s="371"/>
      <c r="K38" s="250"/>
    </row>
    <row r="39" spans="2:11" ht="15" customHeight="1">
      <c r="B39" s="253"/>
      <c r="C39" s="254"/>
      <c r="D39" s="252"/>
      <c r="E39" s="256" t="s">
        <v>143</v>
      </c>
      <c r="F39" s="252"/>
      <c r="G39" s="371" t="s">
        <v>1346</v>
      </c>
      <c r="H39" s="371"/>
      <c r="I39" s="371"/>
      <c r="J39" s="371"/>
      <c r="K39" s="250"/>
    </row>
    <row r="40" spans="2:11" ht="15" customHeight="1">
      <c r="B40" s="253"/>
      <c r="C40" s="254"/>
      <c r="D40" s="252"/>
      <c r="E40" s="256" t="s">
        <v>1347</v>
      </c>
      <c r="F40" s="252"/>
      <c r="G40" s="371" t="s">
        <v>1348</v>
      </c>
      <c r="H40" s="371"/>
      <c r="I40" s="371"/>
      <c r="J40" s="371"/>
      <c r="K40" s="250"/>
    </row>
    <row r="41" spans="2:11" ht="15" customHeight="1">
      <c r="B41" s="253"/>
      <c r="C41" s="254"/>
      <c r="D41" s="252"/>
      <c r="E41" s="256"/>
      <c r="F41" s="252"/>
      <c r="G41" s="371" t="s">
        <v>1349</v>
      </c>
      <c r="H41" s="371"/>
      <c r="I41" s="371"/>
      <c r="J41" s="371"/>
      <c r="K41" s="250"/>
    </row>
    <row r="42" spans="2:11" ht="15" customHeight="1">
      <c r="B42" s="253"/>
      <c r="C42" s="254"/>
      <c r="D42" s="252"/>
      <c r="E42" s="256" t="s">
        <v>1350</v>
      </c>
      <c r="F42" s="252"/>
      <c r="G42" s="371" t="s">
        <v>1351</v>
      </c>
      <c r="H42" s="371"/>
      <c r="I42" s="371"/>
      <c r="J42" s="371"/>
      <c r="K42" s="250"/>
    </row>
    <row r="43" spans="2:11" ht="15" customHeight="1">
      <c r="B43" s="253"/>
      <c r="C43" s="254"/>
      <c r="D43" s="252"/>
      <c r="E43" s="256" t="s">
        <v>145</v>
      </c>
      <c r="F43" s="252"/>
      <c r="G43" s="371" t="s">
        <v>1352</v>
      </c>
      <c r="H43" s="371"/>
      <c r="I43" s="371"/>
      <c r="J43" s="371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71" t="s">
        <v>1353</v>
      </c>
      <c r="E45" s="371"/>
      <c r="F45" s="371"/>
      <c r="G45" s="371"/>
      <c r="H45" s="371"/>
      <c r="I45" s="371"/>
      <c r="J45" s="371"/>
      <c r="K45" s="250"/>
    </row>
    <row r="46" spans="2:11" ht="15" customHeight="1">
      <c r="B46" s="253"/>
      <c r="C46" s="254"/>
      <c r="D46" s="254"/>
      <c r="E46" s="371" t="s">
        <v>1354</v>
      </c>
      <c r="F46" s="371"/>
      <c r="G46" s="371"/>
      <c r="H46" s="371"/>
      <c r="I46" s="371"/>
      <c r="J46" s="371"/>
      <c r="K46" s="250"/>
    </row>
    <row r="47" spans="2:11" ht="15" customHeight="1">
      <c r="B47" s="253"/>
      <c r="C47" s="254"/>
      <c r="D47" s="254"/>
      <c r="E47" s="371" t="s">
        <v>1355</v>
      </c>
      <c r="F47" s="371"/>
      <c r="G47" s="371"/>
      <c r="H47" s="371"/>
      <c r="I47" s="371"/>
      <c r="J47" s="371"/>
      <c r="K47" s="250"/>
    </row>
    <row r="48" spans="2:11" ht="15" customHeight="1">
      <c r="B48" s="253"/>
      <c r="C48" s="254"/>
      <c r="D48" s="254"/>
      <c r="E48" s="371" t="s">
        <v>1356</v>
      </c>
      <c r="F48" s="371"/>
      <c r="G48" s="371"/>
      <c r="H48" s="371"/>
      <c r="I48" s="371"/>
      <c r="J48" s="371"/>
      <c r="K48" s="250"/>
    </row>
    <row r="49" spans="2:11" ht="15" customHeight="1">
      <c r="B49" s="253"/>
      <c r="C49" s="254"/>
      <c r="D49" s="371" t="s">
        <v>1357</v>
      </c>
      <c r="E49" s="371"/>
      <c r="F49" s="371"/>
      <c r="G49" s="371"/>
      <c r="H49" s="371"/>
      <c r="I49" s="371"/>
      <c r="J49" s="371"/>
      <c r="K49" s="250"/>
    </row>
    <row r="50" spans="2:11" ht="25.5" customHeight="1">
      <c r="B50" s="249"/>
      <c r="C50" s="370" t="s">
        <v>1358</v>
      </c>
      <c r="D50" s="370"/>
      <c r="E50" s="370"/>
      <c r="F50" s="370"/>
      <c r="G50" s="370"/>
      <c r="H50" s="370"/>
      <c r="I50" s="370"/>
      <c r="J50" s="370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71" t="s">
        <v>1359</v>
      </c>
      <c r="D52" s="371"/>
      <c r="E52" s="371"/>
      <c r="F52" s="371"/>
      <c r="G52" s="371"/>
      <c r="H52" s="371"/>
      <c r="I52" s="371"/>
      <c r="J52" s="371"/>
      <c r="K52" s="250"/>
    </row>
    <row r="53" spans="2:11" ht="15" customHeight="1">
      <c r="B53" s="249"/>
      <c r="C53" s="371" t="s">
        <v>1360</v>
      </c>
      <c r="D53" s="371"/>
      <c r="E53" s="371"/>
      <c r="F53" s="371"/>
      <c r="G53" s="371"/>
      <c r="H53" s="371"/>
      <c r="I53" s="371"/>
      <c r="J53" s="371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71" t="s">
        <v>1361</v>
      </c>
      <c r="D55" s="371"/>
      <c r="E55" s="371"/>
      <c r="F55" s="371"/>
      <c r="G55" s="371"/>
      <c r="H55" s="371"/>
      <c r="I55" s="371"/>
      <c r="J55" s="371"/>
      <c r="K55" s="250"/>
    </row>
    <row r="56" spans="2:11" ht="15" customHeight="1">
      <c r="B56" s="249"/>
      <c r="C56" s="254"/>
      <c r="D56" s="371" t="s">
        <v>1362</v>
      </c>
      <c r="E56" s="371"/>
      <c r="F56" s="371"/>
      <c r="G56" s="371"/>
      <c r="H56" s="371"/>
      <c r="I56" s="371"/>
      <c r="J56" s="371"/>
      <c r="K56" s="250"/>
    </row>
    <row r="57" spans="2:11" ht="15" customHeight="1">
      <c r="B57" s="249"/>
      <c r="C57" s="254"/>
      <c r="D57" s="371" t="s">
        <v>1363</v>
      </c>
      <c r="E57" s="371"/>
      <c r="F57" s="371"/>
      <c r="G57" s="371"/>
      <c r="H57" s="371"/>
      <c r="I57" s="371"/>
      <c r="J57" s="371"/>
      <c r="K57" s="250"/>
    </row>
    <row r="58" spans="2:11" ht="15" customHeight="1">
      <c r="B58" s="249"/>
      <c r="C58" s="254"/>
      <c r="D58" s="371" t="s">
        <v>1364</v>
      </c>
      <c r="E58" s="371"/>
      <c r="F58" s="371"/>
      <c r="G58" s="371"/>
      <c r="H58" s="371"/>
      <c r="I58" s="371"/>
      <c r="J58" s="371"/>
      <c r="K58" s="250"/>
    </row>
    <row r="59" spans="2:11" ht="15" customHeight="1">
      <c r="B59" s="249"/>
      <c r="C59" s="254"/>
      <c r="D59" s="371" t="s">
        <v>1365</v>
      </c>
      <c r="E59" s="371"/>
      <c r="F59" s="371"/>
      <c r="G59" s="371"/>
      <c r="H59" s="371"/>
      <c r="I59" s="371"/>
      <c r="J59" s="371"/>
      <c r="K59" s="250"/>
    </row>
    <row r="60" spans="2:11" ht="15" customHeight="1">
      <c r="B60" s="249"/>
      <c r="C60" s="254"/>
      <c r="D60" s="373" t="s">
        <v>1366</v>
      </c>
      <c r="E60" s="373"/>
      <c r="F60" s="373"/>
      <c r="G60" s="373"/>
      <c r="H60" s="373"/>
      <c r="I60" s="373"/>
      <c r="J60" s="373"/>
      <c r="K60" s="250"/>
    </row>
    <row r="61" spans="2:11" ht="15" customHeight="1">
      <c r="B61" s="249"/>
      <c r="C61" s="254"/>
      <c r="D61" s="371" t="s">
        <v>1367</v>
      </c>
      <c r="E61" s="371"/>
      <c r="F61" s="371"/>
      <c r="G61" s="371"/>
      <c r="H61" s="371"/>
      <c r="I61" s="371"/>
      <c r="J61" s="371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71" t="s">
        <v>1368</v>
      </c>
      <c r="E63" s="371"/>
      <c r="F63" s="371"/>
      <c r="G63" s="371"/>
      <c r="H63" s="371"/>
      <c r="I63" s="371"/>
      <c r="J63" s="371"/>
      <c r="K63" s="250"/>
    </row>
    <row r="64" spans="2:11" ht="15" customHeight="1">
      <c r="B64" s="249"/>
      <c r="C64" s="254"/>
      <c r="D64" s="373" t="s">
        <v>1369</v>
      </c>
      <c r="E64" s="373"/>
      <c r="F64" s="373"/>
      <c r="G64" s="373"/>
      <c r="H64" s="373"/>
      <c r="I64" s="373"/>
      <c r="J64" s="373"/>
      <c r="K64" s="250"/>
    </row>
    <row r="65" spans="2:11" ht="15" customHeight="1">
      <c r="B65" s="249"/>
      <c r="C65" s="254"/>
      <c r="D65" s="371" t="s">
        <v>1370</v>
      </c>
      <c r="E65" s="371"/>
      <c r="F65" s="371"/>
      <c r="G65" s="371"/>
      <c r="H65" s="371"/>
      <c r="I65" s="371"/>
      <c r="J65" s="371"/>
      <c r="K65" s="250"/>
    </row>
    <row r="66" spans="2:11" ht="15" customHeight="1">
      <c r="B66" s="249"/>
      <c r="C66" s="254"/>
      <c r="D66" s="371" t="s">
        <v>1371</v>
      </c>
      <c r="E66" s="371"/>
      <c r="F66" s="371"/>
      <c r="G66" s="371"/>
      <c r="H66" s="371"/>
      <c r="I66" s="371"/>
      <c r="J66" s="371"/>
      <c r="K66" s="250"/>
    </row>
    <row r="67" spans="2:11" ht="15" customHeight="1">
      <c r="B67" s="249"/>
      <c r="C67" s="254"/>
      <c r="D67" s="371" t="s">
        <v>1372</v>
      </c>
      <c r="E67" s="371"/>
      <c r="F67" s="371"/>
      <c r="G67" s="371"/>
      <c r="H67" s="371"/>
      <c r="I67" s="371"/>
      <c r="J67" s="371"/>
      <c r="K67" s="250"/>
    </row>
    <row r="68" spans="2:11" ht="15" customHeight="1">
      <c r="B68" s="249"/>
      <c r="C68" s="254"/>
      <c r="D68" s="371" t="s">
        <v>1373</v>
      </c>
      <c r="E68" s="371"/>
      <c r="F68" s="371"/>
      <c r="G68" s="371"/>
      <c r="H68" s="371"/>
      <c r="I68" s="371"/>
      <c r="J68" s="371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4" t="s">
        <v>99</v>
      </c>
      <c r="D73" s="374"/>
      <c r="E73" s="374"/>
      <c r="F73" s="374"/>
      <c r="G73" s="374"/>
      <c r="H73" s="374"/>
      <c r="I73" s="374"/>
      <c r="J73" s="374"/>
      <c r="K73" s="267"/>
    </row>
    <row r="74" spans="2:11" ht="17.25" customHeight="1">
      <c r="B74" s="266"/>
      <c r="C74" s="268" t="s">
        <v>1374</v>
      </c>
      <c r="D74" s="268"/>
      <c r="E74" s="268"/>
      <c r="F74" s="268" t="s">
        <v>1375</v>
      </c>
      <c r="G74" s="269"/>
      <c r="H74" s="268" t="s">
        <v>141</v>
      </c>
      <c r="I74" s="268" t="s">
        <v>64</v>
      </c>
      <c r="J74" s="268" t="s">
        <v>1376</v>
      </c>
      <c r="K74" s="267"/>
    </row>
    <row r="75" spans="2:11" ht="17.25" customHeight="1">
      <c r="B75" s="266"/>
      <c r="C75" s="270" t="s">
        <v>1377</v>
      </c>
      <c r="D75" s="270"/>
      <c r="E75" s="270"/>
      <c r="F75" s="271" t="s">
        <v>1378</v>
      </c>
      <c r="G75" s="272"/>
      <c r="H75" s="270"/>
      <c r="I75" s="270"/>
      <c r="J75" s="270" t="s">
        <v>1379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60</v>
      </c>
      <c r="D77" s="273"/>
      <c r="E77" s="273"/>
      <c r="F77" s="275" t="s">
        <v>1380</v>
      </c>
      <c r="G77" s="274"/>
      <c r="H77" s="256" t="s">
        <v>1381</v>
      </c>
      <c r="I77" s="256" t="s">
        <v>1382</v>
      </c>
      <c r="J77" s="256">
        <v>20</v>
      </c>
      <c r="K77" s="267"/>
    </row>
    <row r="78" spans="2:11" ht="15" customHeight="1">
      <c r="B78" s="266"/>
      <c r="C78" s="256" t="s">
        <v>1383</v>
      </c>
      <c r="D78" s="256"/>
      <c r="E78" s="256"/>
      <c r="F78" s="275" t="s">
        <v>1380</v>
      </c>
      <c r="G78" s="274"/>
      <c r="H78" s="256" t="s">
        <v>1384</v>
      </c>
      <c r="I78" s="256" t="s">
        <v>1382</v>
      </c>
      <c r="J78" s="256">
        <v>120</v>
      </c>
      <c r="K78" s="267"/>
    </row>
    <row r="79" spans="2:11" ht="15" customHeight="1">
      <c r="B79" s="276"/>
      <c r="C79" s="256" t="s">
        <v>1385</v>
      </c>
      <c r="D79" s="256"/>
      <c r="E79" s="256"/>
      <c r="F79" s="275" t="s">
        <v>1386</v>
      </c>
      <c r="G79" s="274"/>
      <c r="H79" s="256" t="s">
        <v>1387</v>
      </c>
      <c r="I79" s="256" t="s">
        <v>1382</v>
      </c>
      <c r="J79" s="256">
        <v>50</v>
      </c>
      <c r="K79" s="267"/>
    </row>
    <row r="80" spans="2:11" ht="15" customHeight="1">
      <c r="B80" s="276"/>
      <c r="C80" s="256" t="s">
        <v>1388</v>
      </c>
      <c r="D80" s="256"/>
      <c r="E80" s="256"/>
      <c r="F80" s="275" t="s">
        <v>1380</v>
      </c>
      <c r="G80" s="274"/>
      <c r="H80" s="256" t="s">
        <v>1389</v>
      </c>
      <c r="I80" s="256" t="s">
        <v>1390</v>
      </c>
      <c r="J80" s="256"/>
      <c r="K80" s="267"/>
    </row>
    <row r="81" spans="2:11" ht="15" customHeight="1">
      <c r="B81" s="276"/>
      <c r="C81" s="277" t="s">
        <v>1391</v>
      </c>
      <c r="D81" s="277"/>
      <c r="E81" s="277"/>
      <c r="F81" s="278" t="s">
        <v>1386</v>
      </c>
      <c r="G81" s="277"/>
      <c r="H81" s="277" t="s">
        <v>1392</v>
      </c>
      <c r="I81" s="277" t="s">
        <v>1382</v>
      </c>
      <c r="J81" s="277">
        <v>15</v>
      </c>
      <c r="K81" s="267"/>
    </row>
    <row r="82" spans="2:11" ht="15" customHeight="1">
      <c r="B82" s="276"/>
      <c r="C82" s="277" t="s">
        <v>1393</v>
      </c>
      <c r="D82" s="277"/>
      <c r="E82" s="277"/>
      <c r="F82" s="278" t="s">
        <v>1386</v>
      </c>
      <c r="G82" s="277"/>
      <c r="H82" s="277" t="s">
        <v>1394</v>
      </c>
      <c r="I82" s="277" t="s">
        <v>1382</v>
      </c>
      <c r="J82" s="277">
        <v>15</v>
      </c>
      <c r="K82" s="267"/>
    </row>
    <row r="83" spans="2:11" ht="15" customHeight="1">
      <c r="B83" s="276"/>
      <c r="C83" s="277" t="s">
        <v>1395</v>
      </c>
      <c r="D83" s="277"/>
      <c r="E83" s="277"/>
      <c r="F83" s="278" t="s">
        <v>1386</v>
      </c>
      <c r="G83" s="277"/>
      <c r="H83" s="277" t="s">
        <v>1396</v>
      </c>
      <c r="I83" s="277" t="s">
        <v>1382</v>
      </c>
      <c r="J83" s="277">
        <v>20</v>
      </c>
      <c r="K83" s="267"/>
    </row>
    <row r="84" spans="2:11" ht="15" customHeight="1">
      <c r="B84" s="276"/>
      <c r="C84" s="277" t="s">
        <v>1397</v>
      </c>
      <c r="D84" s="277"/>
      <c r="E84" s="277"/>
      <c r="F84" s="278" t="s">
        <v>1386</v>
      </c>
      <c r="G84" s="277"/>
      <c r="H84" s="277" t="s">
        <v>1398</v>
      </c>
      <c r="I84" s="277" t="s">
        <v>1382</v>
      </c>
      <c r="J84" s="277">
        <v>20</v>
      </c>
      <c r="K84" s="267"/>
    </row>
    <row r="85" spans="2:11" ht="15" customHeight="1">
      <c r="B85" s="276"/>
      <c r="C85" s="256" t="s">
        <v>1399</v>
      </c>
      <c r="D85" s="256"/>
      <c r="E85" s="256"/>
      <c r="F85" s="275" t="s">
        <v>1386</v>
      </c>
      <c r="G85" s="274"/>
      <c r="H85" s="256" t="s">
        <v>1400</v>
      </c>
      <c r="I85" s="256" t="s">
        <v>1382</v>
      </c>
      <c r="J85" s="256">
        <v>50</v>
      </c>
      <c r="K85" s="267"/>
    </row>
    <row r="86" spans="2:11" ht="15" customHeight="1">
      <c r="B86" s="276"/>
      <c r="C86" s="256" t="s">
        <v>1401</v>
      </c>
      <c r="D86" s="256"/>
      <c r="E86" s="256"/>
      <c r="F86" s="275" t="s">
        <v>1386</v>
      </c>
      <c r="G86" s="274"/>
      <c r="H86" s="256" t="s">
        <v>1402</v>
      </c>
      <c r="I86" s="256" t="s">
        <v>1382</v>
      </c>
      <c r="J86" s="256">
        <v>20</v>
      </c>
      <c r="K86" s="267"/>
    </row>
    <row r="87" spans="2:11" ht="15" customHeight="1">
      <c r="B87" s="276"/>
      <c r="C87" s="256" t="s">
        <v>1403</v>
      </c>
      <c r="D87" s="256"/>
      <c r="E87" s="256"/>
      <c r="F87" s="275" t="s">
        <v>1386</v>
      </c>
      <c r="G87" s="274"/>
      <c r="H87" s="256" t="s">
        <v>1404</v>
      </c>
      <c r="I87" s="256" t="s">
        <v>1382</v>
      </c>
      <c r="J87" s="256">
        <v>20</v>
      </c>
      <c r="K87" s="267"/>
    </row>
    <row r="88" spans="2:11" ht="15" customHeight="1">
      <c r="B88" s="276"/>
      <c r="C88" s="256" t="s">
        <v>1405</v>
      </c>
      <c r="D88" s="256"/>
      <c r="E88" s="256"/>
      <c r="F88" s="275" t="s">
        <v>1386</v>
      </c>
      <c r="G88" s="274"/>
      <c r="H88" s="256" t="s">
        <v>1406</v>
      </c>
      <c r="I88" s="256" t="s">
        <v>1382</v>
      </c>
      <c r="J88" s="256">
        <v>50</v>
      </c>
      <c r="K88" s="267"/>
    </row>
    <row r="89" spans="2:11" ht="15" customHeight="1">
      <c r="B89" s="276"/>
      <c r="C89" s="256" t="s">
        <v>1407</v>
      </c>
      <c r="D89" s="256"/>
      <c r="E89" s="256"/>
      <c r="F89" s="275" t="s">
        <v>1386</v>
      </c>
      <c r="G89" s="274"/>
      <c r="H89" s="256" t="s">
        <v>1407</v>
      </c>
      <c r="I89" s="256" t="s">
        <v>1382</v>
      </c>
      <c r="J89" s="256">
        <v>50</v>
      </c>
      <c r="K89" s="267"/>
    </row>
    <row r="90" spans="2:11" ht="15" customHeight="1">
      <c r="B90" s="276"/>
      <c r="C90" s="256" t="s">
        <v>146</v>
      </c>
      <c r="D90" s="256"/>
      <c r="E90" s="256"/>
      <c r="F90" s="275" t="s">
        <v>1386</v>
      </c>
      <c r="G90" s="274"/>
      <c r="H90" s="256" t="s">
        <v>1408</v>
      </c>
      <c r="I90" s="256" t="s">
        <v>1382</v>
      </c>
      <c r="J90" s="256">
        <v>255</v>
      </c>
      <c r="K90" s="267"/>
    </row>
    <row r="91" spans="2:11" ht="15" customHeight="1">
      <c r="B91" s="276"/>
      <c r="C91" s="256" t="s">
        <v>1409</v>
      </c>
      <c r="D91" s="256"/>
      <c r="E91" s="256"/>
      <c r="F91" s="275" t="s">
        <v>1380</v>
      </c>
      <c r="G91" s="274"/>
      <c r="H91" s="256" t="s">
        <v>1410</v>
      </c>
      <c r="I91" s="256" t="s">
        <v>1411</v>
      </c>
      <c r="J91" s="256"/>
      <c r="K91" s="267"/>
    </row>
    <row r="92" spans="2:11" ht="15" customHeight="1">
      <c r="B92" s="276"/>
      <c r="C92" s="256" t="s">
        <v>1412</v>
      </c>
      <c r="D92" s="256"/>
      <c r="E92" s="256"/>
      <c r="F92" s="275" t="s">
        <v>1380</v>
      </c>
      <c r="G92" s="274"/>
      <c r="H92" s="256" t="s">
        <v>1413</v>
      </c>
      <c r="I92" s="256" t="s">
        <v>1414</v>
      </c>
      <c r="J92" s="256"/>
      <c r="K92" s="267"/>
    </row>
    <row r="93" spans="2:11" ht="15" customHeight="1">
      <c r="B93" s="276"/>
      <c r="C93" s="256" t="s">
        <v>1415</v>
      </c>
      <c r="D93" s="256"/>
      <c r="E93" s="256"/>
      <c r="F93" s="275" t="s">
        <v>1380</v>
      </c>
      <c r="G93" s="274"/>
      <c r="H93" s="256" t="s">
        <v>1415</v>
      </c>
      <c r="I93" s="256" t="s">
        <v>1414</v>
      </c>
      <c r="J93" s="256"/>
      <c r="K93" s="267"/>
    </row>
    <row r="94" spans="2:11" ht="15" customHeight="1">
      <c r="B94" s="276"/>
      <c r="C94" s="256" t="s">
        <v>45</v>
      </c>
      <c r="D94" s="256"/>
      <c r="E94" s="256"/>
      <c r="F94" s="275" t="s">
        <v>1380</v>
      </c>
      <c r="G94" s="274"/>
      <c r="H94" s="256" t="s">
        <v>1416</v>
      </c>
      <c r="I94" s="256" t="s">
        <v>1414</v>
      </c>
      <c r="J94" s="256"/>
      <c r="K94" s="267"/>
    </row>
    <row r="95" spans="2:11" ht="15" customHeight="1">
      <c r="B95" s="276"/>
      <c r="C95" s="256" t="s">
        <v>55</v>
      </c>
      <c r="D95" s="256"/>
      <c r="E95" s="256"/>
      <c r="F95" s="275" t="s">
        <v>1380</v>
      </c>
      <c r="G95" s="274"/>
      <c r="H95" s="256" t="s">
        <v>1417</v>
      </c>
      <c r="I95" s="256" t="s">
        <v>1414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4" t="s">
        <v>1418</v>
      </c>
      <c r="D100" s="374"/>
      <c r="E100" s="374"/>
      <c r="F100" s="374"/>
      <c r="G100" s="374"/>
      <c r="H100" s="374"/>
      <c r="I100" s="374"/>
      <c r="J100" s="374"/>
      <c r="K100" s="267"/>
    </row>
    <row r="101" spans="2:11" ht="17.25" customHeight="1">
      <c r="B101" s="266"/>
      <c r="C101" s="268" t="s">
        <v>1374</v>
      </c>
      <c r="D101" s="268"/>
      <c r="E101" s="268"/>
      <c r="F101" s="268" t="s">
        <v>1375</v>
      </c>
      <c r="G101" s="269"/>
      <c r="H101" s="268" t="s">
        <v>141</v>
      </c>
      <c r="I101" s="268" t="s">
        <v>64</v>
      </c>
      <c r="J101" s="268" t="s">
        <v>1376</v>
      </c>
      <c r="K101" s="267"/>
    </row>
    <row r="102" spans="2:11" ht="17.25" customHeight="1">
      <c r="B102" s="266"/>
      <c r="C102" s="270" t="s">
        <v>1377</v>
      </c>
      <c r="D102" s="270"/>
      <c r="E102" s="270"/>
      <c r="F102" s="271" t="s">
        <v>1378</v>
      </c>
      <c r="G102" s="272"/>
      <c r="H102" s="270"/>
      <c r="I102" s="270"/>
      <c r="J102" s="270" t="s">
        <v>1379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60</v>
      </c>
      <c r="D104" s="273"/>
      <c r="E104" s="273"/>
      <c r="F104" s="275" t="s">
        <v>1380</v>
      </c>
      <c r="G104" s="284"/>
      <c r="H104" s="256" t="s">
        <v>1419</v>
      </c>
      <c r="I104" s="256" t="s">
        <v>1382</v>
      </c>
      <c r="J104" s="256">
        <v>20</v>
      </c>
      <c r="K104" s="267"/>
    </row>
    <row r="105" spans="2:11" ht="15" customHeight="1">
      <c r="B105" s="266"/>
      <c r="C105" s="256" t="s">
        <v>1383</v>
      </c>
      <c r="D105" s="256"/>
      <c r="E105" s="256"/>
      <c r="F105" s="275" t="s">
        <v>1380</v>
      </c>
      <c r="G105" s="256"/>
      <c r="H105" s="256" t="s">
        <v>1419</v>
      </c>
      <c r="I105" s="256" t="s">
        <v>1382</v>
      </c>
      <c r="J105" s="256">
        <v>120</v>
      </c>
      <c r="K105" s="267"/>
    </row>
    <row r="106" spans="2:11" ht="15" customHeight="1">
      <c r="B106" s="276"/>
      <c r="C106" s="256" t="s">
        <v>1385</v>
      </c>
      <c r="D106" s="256"/>
      <c r="E106" s="256"/>
      <c r="F106" s="275" t="s">
        <v>1386</v>
      </c>
      <c r="G106" s="256"/>
      <c r="H106" s="256" t="s">
        <v>1419</v>
      </c>
      <c r="I106" s="256" t="s">
        <v>1382</v>
      </c>
      <c r="J106" s="256">
        <v>50</v>
      </c>
      <c r="K106" s="267"/>
    </row>
    <row r="107" spans="2:11" ht="15" customHeight="1">
      <c r="B107" s="276"/>
      <c r="C107" s="256" t="s">
        <v>1388</v>
      </c>
      <c r="D107" s="256"/>
      <c r="E107" s="256"/>
      <c r="F107" s="275" t="s">
        <v>1380</v>
      </c>
      <c r="G107" s="256"/>
      <c r="H107" s="256" t="s">
        <v>1419</v>
      </c>
      <c r="I107" s="256" t="s">
        <v>1390</v>
      </c>
      <c r="J107" s="256"/>
      <c r="K107" s="267"/>
    </row>
    <row r="108" spans="2:11" ht="15" customHeight="1">
      <c r="B108" s="276"/>
      <c r="C108" s="256" t="s">
        <v>1399</v>
      </c>
      <c r="D108" s="256"/>
      <c r="E108" s="256"/>
      <c r="F108" s="275" t="s">
        <v>1386</v>
      </c>
      <c r="G108" s="256"/>
      <c r="H108" s="256" t="s">
        <v>1419</v>
      </c>
      <c r="I108" s="256" t="s">
        <v>1382</v>
      </c>
      <c r="J108" s="256">
        <v>50</v>
      </c>
      <c r="K108" s="267"/>
    </row>
    <row r="109" spans="2:11" ht="15" customHeight="1">
      <c r="B109" s="276"/>
      <c r="C109" s="256" t="s">
        <v>1407</v>
      </c>
      <c r="D109" s="256"/>
      <c r="E109" s="256"/>
      <c r="F109" s="275" t="s">
        <v>1386</v>
      </c>
      <c r="G109" s="256"/>
      <c r="H109" s="256" t="s">
        <v>1419</v>
      </c>
      <c r="I109" s="256" t="s">
        <v>1382</v>
      </c>
      <c r="J109" s="256">
        <v>50</v>
      </c>
      <c r="K109" s="267"/>
    </row>
    <row r="110" spans="2:11" ht="15" customHeight="1">
      <c r="B110" s="276"/>
      <c r="C110" s="256" t="s">
        <v>1405</v>
      </c>
      <c r="D110" s="256"/>
      <c r="E110" s="256"/>
      <c r="F110" s="275" t="s">
        <v>1386</v>
      </c>
      <c r="G110" s="256"/>
      <c r="H110" s="256" t="s">
        <v>1419</v>
      </c>
      <c r="I110" s="256" t="s">
        <v>1382</v>
      </c>
      <c r="J110" s="256">
        <v>50</v>
      </c>
      <c r="K110" s="267"/>
    </row>
    <row r="111" spans="2:11" ht="15" customHeight="1">
      <c r="B111" s="276"/>
      <c r="C111" s="256" t="s">
        <v>60</v>
      </c>
      <c r="D111" s="256"/>
      <c r="E111" s="256"/>
      <c r="F111" s="275" t="s">
        <v>1380</v>
      </c>
      <c r="G111" s="256"/>
      <c r="H111" s="256" t="s">
        <v>1420</v>
      </c>
      <c r="I111" s="256" t="s">
        <v>1382</v>
      </c>
      <c r="J111" s="256">
        <v>20</v>
      </c>
      <c r="K111" s="267"/>
    </row>
    <row r="112" spans="2:11" ht="15" customHeight="1">
      <c r="B112" s="276"/>
      <c r="C112" s="256" t="s">
        <v>1421</v>
      </c>
      <c r="D112" s="256"/>
      <c r="E112" s="256"/>
      <c r="F112" s="275" t="s">
        <v>1380</v>
      </c>
      <c r="G112" s="256"/>
      <c r="H112" s="256" t="s">
        <v>1422</v>
      </c>
      <c r="I112" s="256" t="s">
        <v>1382</v>
      </c>
      <c r="J112" s="256">
        <v>120</v>
      </c>
      <c r="K112" s="267"/>
    </row>
    <row r="113" spans="2:11" ht="15" customHeight="1">
      <c r="B113" s="276"/>
      <c r="C113" s="256" t="s">
        <v>45</v>
      </c>
      <c r="D113" s="256"/>
      <c r="E113" s="256"/>
      <c r="F113" s="275" t="s">
        <v>1380</v>
      </c>
      <c r="G113" s="256"/>
      <c r="H113" s="256" t="s">
        <v>1423</v>
      </c>
      <c r="I113" s="256" t="s">
        <v>1414</v>
      </c>
      <c r="J113" s="256"/>
      <c r="K113" s="267"/>
    </row>
    <row r="114" spans="2:11" ht="15" customHeight="1">
      <c r="B114" s="276"/>
      <c r="C114" s="256" t="s">
        <v>55</v>
      </c>
      <c r="D114" s="256"/>
      <c r="E114" s="256"/>
      <c r="F114" s="275" t="s">
        <v>1380</v>
      </c>
      <c r="G114" s="256"/>
      <c r="H114" s="256" t="s">
        <v>1424</v>
      </c>
      <c r="I114" s="256" t="s">
        <v>1414</v>
      </c>
      <c r="J114" s="256"/>
      <c r="K114" s="267"/>
    </row>
    <row r="115" spans="2:11" ht="15" customHeight="1">
      <c r="B115" s="276"/>
      <c r="C115" s="256" t="s">
        <v>64</v>
      </c>
      <c r="D115" s="256"/>
      <c r="E115" s="256"/>
      <c r="F115" s="275" t="s">
        <v>1380</v>
      </c>
      <c r="G115" s="256"/>
      <c r="H115" s="256" t="s">
        <v>1425</v>
      </c>
      <c r="I115" s="256" t="s">
        <v>1426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69" t="s">
        <v>1427</v>
      </c>
      <c r="D120" s="369"/>
      <c r="E120" s="369"/>
      <c r="F120" s="369"/>
      <c r="G120" s="369"/>
      <c r="H120" s="369"/>
      <c r="I120" s="369"/>
      <c r="J120" s="369"/>
      <c r="K120" s="292"/>
    </row>
    <row r="121" spans="2:11" ht="17.25" customHeight="1">
      <c r="B121" s="293"/>
      <c r="C121" s="268" t="s">
        <v>1374</v>
      </c>
      <c r="D121" s="268"/>
      <c r="E121" s="268"/>
      <c r="F121" s="268" t="s">
        <v>1375</v>
      </c>
      <c r="G121" s="269"/>
      <c r="H121" s="268" t="s">
        <v>141</v>
      </c>
      <c r="I121" s="268" t="s">
        <v>64</v>
      </c>
      <c r="J121" s="268" t="s">
        <v>1376</v>
      </c>
      <c r="K121" s="294"/>
    </row>
    <row r="122" spans="2:11" ht="17.25" customHeight="1">
      <c r="B122" s="293"/>
      <c r="C122" s="270" t="s">
        <v>1377</v>
      </c>
      <c r="D122" s="270"/>
      <c r="E122" s="270"/>
      <c r="F122" s="271" t="s">
        <v>1378</v>
      </c>
      <c r="G122" s="272"/>
      <c r="H122" s="270"/>
      <c r="I122" s="270"/>
      <c r="J122" s="270" t="s">
        <v>1379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1383</v>
      </c>
      <c r="D124" s="273"/>
      <c r="E124" s="273"/>
      <c r="F124" s="275" t="s">
        <v>1380</v>
      </c>
      <c r="G124" s="256"/>
      <c r="H124" s="256" t="s">
        <v>1419</v>
      </c>
      <c r="I124" s="256" t="s">
        <v>1382</v>
      </c>
      <c r="J124" s="256">
        <v>120</v>
      </c>
      <c r="K124" s="297"/>
    </row>
    <row r="125" spans="2:11" ht="15" customHeight="1">
      <c r="B125" s="295"/>
      <c r="C125" s="256" t="s">
        <v>1428</v>
      </c>
      <c r="D125" s="256"/>
      <c r="E125" s="256"/>
      <c r="F125" s="275" t="s">
        <v>1380</v>
      </c>
      <c r="G125" s="256"/>
      <c r="H125" s="256" t="s">
        <v>1429</v>
      </c>
      <c r="I125" s="256" t="s">
        <v>1382</v>
      </c>
      <c r="J125" s="256" t="s">
        <v>1430</v>
      </c>
      <c r="K125" s="297"/>
    </row>
    <row r="126" spans="2:11" ht="15" customHeight="1">
      <c r="B126" s="295"/>
      <c r="C126" s="256" t="s">
        <v>1329</v>
      </c>
      <c r="D126" s="256"/>
      <c r="E126" s="256"/>
      <c r="F126" s="275" t="s">
        <v>1380</v>
      </c>
      <c r="G126" s="256"/>
      <c r="H126" s="256" t="s">
        <v>1431</v>
      </c>
      <c r="I126" s="256" t="s">
        <v>1382</v>
      </c>
      <c r="J126" s="256" t="s">
        <v>1430</v>
      </c>
      <c r="K126" s="297"/>
    </row>
    <row r="127" spans="2:11" ht="15" customHeight="1">
      <c r="B127" s="295"/>
      <c r="C127" s="256" t="s">
        <v>1391</v>
      </c>
      <c r="D127" s="256"/>
      <c r="E127" s="256"/>
      <c r="F127" s="275" t="s">
        <v>1386</v>
      </c>
      <c r="G127" s="256"/>
      <c r="H127" s="256" t="s">
        <v>1392</v>
      </c>
      <c r="I127" s="256" t="s">
        <v>1382</v>
      </c>
      <c r="J127" s="256">
        <v>15</v>
      </c>
      <c r="K127" s="297"/>
    </row>
    <row r="128" spans="2:11" ht="15" customHeight="1">
      <c r="B128" s="295"/>
      <c r="C128" s="277" t="s">
        <v>1393</v>
      </c>
      <c r="D128" s="277"/>
      <c r="E128" s="277"/>
      <c r="F128" s="278" t="s">
        <v>1386</v>
      </c>
      <c r="G128" s="277"/>
      <c r="H128" s="277" t="s">
        <v>1394</v>
      </c>
      <c r="I128" s="277" t="s">
        <v>1382</v>
      </c>
      <c r="J128" s="277">
        <v>15</v>
      </c>
      <c r="K128" s="297"/>
    </row>
    <row r="129" spans="2:11" ht="15" customHeight="1">
      <c r="B129" s="295"/>
      <c r="C129" s="277" t="s">
        <v>1395</v>
      </c>
      <c r="D129" s="277"/>
      <c r="E129" s="277"/>
      <c r="F129" s="278" t="s">
        <v>1386</v>
      </c>
      <c r="G129" s="277"/>
      <c r="H129" s="277" t="s">
        <v>1396</v>
      </c>
      <c r="I129" s="277" t="s">
        <v>1382</v>
      </c>
      <c r="J129" s="277">
        <v>20</v>
      </c>
      <c r="K129" s="297"/>
    </row>
    <row r="130" spans="2:11" ht="15" customHeight="1">
      <c r="B130" s="295"/>
      <c r="C130" s="277" t="s">
        <v>1397</v>
      </c>
      <c r="D130" s="277"/>
      <c r="E130" s="277"/>
      <c r="F130" s="278" t="s">
        <v>1386</v>
      </c>
      <c r="G130" s="277"/>
      <c r="H130" s="277" t="s">
        <v>1398</v>
      </c>
      <c r="I130" s="277" t="s">
        <v>1382</v>
      </c>
      <c r="J130" s="277">
        <v>20</v>
      </c>
      <c r="K130" s="297"/>
    </row>
    <row r="131" spans="2:11" ht="15" customHeight="1">
      <c r="B131" s="295"/>
      <c r="C131" s="256" t="s">
        <v>1385</v>
      </c>
      <c r="D131" s="256"/>
      <c r="E131" s="256"/>
      <c r="F131" s="275" t="s">
        <v>1386</v>
      </c>
      <c r="G131" s="256"/>
      <c r="H131" s="256" t="s">
        <v>1419</v>
      </c>
      <c r="I131" s="256" t="s">
        <v>1382</v>
      </c>
      <c r="J131" s="256">
        <v>50</v>
      </c>
      <c r="K131" s="297"/>
    </row>
    <row r="132" spans="2:11" ht="15" customHeight="1">
      <c r="B132" s="295"/>
      <c r="C132" s="256" t="s">
        <v>1399</v>
      </c>
      <c r="D132" s="256"/>
      <c r="E132" s="256"/>
      <c r="F132" s="275" t="s">
        <v>1386</v>
      </c>
      <c r="G132" s="256"/>
      <c r="H132" s="256" t="s">
        <v>1419</v>
      </c>
      <c r="I132" s="256" t="s">
        <v>1382</v>
      </c>
      <c r="J132" s="256">
        <v>50</v>
      </c>
      <c r="K132" s="297"/>
    </row>
    <row r="133" spans="2:11" ht="15" customHeight="1">
      <c r="B133" s="295"/>
      <c r="C133" s="256" t="s">
        <v>1405</v>
      </c>
      <c r="D133" s="256"/>
      <c r="E133" s="256"/>
      <c r="F133" s="275" t="s">
        <v>1386</v>
      </c>
      <c r="G133" s="256"/>
      <c r="H133" s="256" t="s">
        <v>1419</v>
      </c>
      <c r="I133" s="256" t="s">
        <v>1382</v>
      </c>
      <c r="J133" s="256">
        <v>50</v>
      </c>
      <c r="K133" s="297"/>
    </row>
    <row r="134" spans="2:11" ht="15" customHeight="1">
      <c r="B134" s="295"/>
      <c r="C134" s="256" t="s">
        <v>1407</v>
      </c>
      <c r="D134" s="256"/>
      <c r="E134" s="256"/>
      <c r="F134" s="275" t="s">
        <v>1386</v>
      </c>
      <c r="G134" s="256"/>
      <c r="H134" s="256" t="s">
        <v>1419</v>
      </c>
      <c r="I134" s="256" t="s">
        <v>1382</v>
      </c>
      <c r="J134" s="256">
        <v>50</v>
      </c>
      <c r="K134" s="297"/>
    </row>
    <row r="135" spans="2:11" ht="15" customHeight="1">
      <c r="B135" s="295"/>
      <c r="C135" s="256" t="s">
        <v>146</v>
      </c>
      <c r="D135" s="256"/>
      <c r="E135" s="256"/>
      <c r="F135" s="275" t="s">
        <v>1386</v>
      </c>
      <c r="G135" s="256"/>
      <c r="H135" s="256" t="s">
        <v>1432</v>
      </c>
      <c r="I135" s="256" t="s">
        <v>1382</v>
      </c>
      <c r="J135" s="256">
        <v>255</v>
      </c>
      <c r="K135" s="297"/>
    </row>
    <row r="136" spans="2:11" ht="15" customHeight="1">
      <c r="B136" s="295"/>
      <c r="C136" s="256" t="s">
        <v>1409</v>
      </c>
      <c r="D136" s="256"/>
      <c r="E136" s="256"/>
      <c r="F136" s="275" t="s">
        <v>1380</v>
      </c>
      <c r="G136" s="256"/>
      <c r="H136" s="256" t="s">
        <v>1433</v>
      </c>
      <c r="I136" s="256" t="s">
        <v>1411</v>
      </c>
      <c r="J136" s="256"/>
      <c r="K136" s="297"/>
    </row>
    <row r="137" spans="2:11" ht="15" customHeight="1">
      <c r="B137" s="295"/>
      <c r="C137" s="256" t="s">
        <v>1412</v>
      </c>
      <c r="D137" s="256"/>
      <c r="E137" s="256"/>
      <c r="F137" s="275" t="s">
        <v>1380</v>
      </c>
      <c r="G137" s="256"/>
      <c r="H137" s="256" t="s">
        <v>1434</v>
      </c>
      <c r="I137" s="256" t="s">
        <v>1414</v>
      </c>
      <c r="J137" s="256"/>
      <c r="K137" s="297"/>
    </row>
    <row r="138" spans="2:11" ht="15" customHeight="1">
      <c r="B138" s="295"/>
      <c r="C138" s="256" t="s">
        <v>1415</v>
      </c>
      <c r="D138" s="256"/>
      <c r="E138" s="256"/>
      <c r="F138" s="275" t="s">
        <v>1380</v>
      </c>
      <c r="G138" s="256"/>
      <c r="H138" s="256" t="s">
        <v>1415</v>
      </c>
      <c r="I138" s="256" t="s">
        <v>1414</v>
      </c>
      <c r="J138" s="256"/>
      <c r="K138" s="297"/>
    </row>
    <row r="139" spans="2:11" ht="15" customHeight="1">
      <c r="B139" s="295"/>
      <c r="C139" s="256" t="s">
        <v>45</v>
      </c>
      <c r="D139" s="256"/>
      <c r="E139" s="256"/>
      <c r="F139" s="275" t="s">
        <v>1380</v>
      </c>
      <c r="G139" s="256"/>
      <c r="H139" s="256" t="s">
        <v>1435</v>
      </c>
      <c r="I139" s="256" t="s">
        <v>1414</v>
      </c>
      <c r="J139" s="256"/>
      <c r="K139" s="297"/>
    </row>
    <row r="140" spans="2:11" ht="15" customHeight="1">
      <c r="B140" s="295"/>
      <c r="C140" s="256" t="s">
        <v>1436</v>
      </c>
      <c r="D140" s="256"/>
      <c r="E140" s="256"/>
      <c r="F140" s="275" t="s">
        <v>1380</v>
      </c>
      <c r="G140" s="256"/>
      <c r="H140" s="256" t="s">
        <v>1437</v>
      </c>
      <c r="I140" s="256" t="s">
        <v>1414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4" t="s">
        <v>1438</v>
      </c>
      <c r="D145" s="374"/>
      <c r="E145" s="374"/>
      <c r="F145" s="374"/>
      <c r="G145" s="374"/>
      <c r="H145" s="374"/>
      <c r="I145" s="374"/>
      <c r="J145" s="374"/>
      <c r="K145" s="267"/>
    </row>
    <row r="146" spans="2:11" ht="17.25" customHeight="1">
      <c r="B146" s="266"/>
      <c r="C146" s="268" t="s">
        <v>1374</v>
      </c>
      <c r="D146" s="268"/>
      <c r="E146" s="268"/>
      <c r="F146" s="268" t="s">
        <v>1375</v>
      </c>
      <c r="G146" s="269"/>
      <c r="H146" s="268" t="s">
        <v>141</v>
      </c>
      <c r="I146" s="268" t="s">
        <v>64</v>
      </c>
      <c r="J146" s="268" t="s">
        <v>1376</v>
      </c>
      <c r="K146" s="267"/>
    </row>
    <row r="147" spans="2:11" ht="17.25" customHeight="1">
      <c r="B147" s="266"/>
      <c r="C147" s="270" t="s">
        <v>1377</v>
      </c>
      <c r="D147" s="270"/>
      <c r="E147" s="270"/>
      <c r="F147" s="271" t="s">
        <v>1378</v>
      </c>
      <c r="G147" s="272"/>
      <c r="H147" s="270"/>
      <c r="I147" s="270"/>
      <c r="J147" s="270" t="s">
        <v>1379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1383</v>
      </c>
      <c r="D149" s="256"/>
      <c r="E149" s="256"/>
      <c r="F149" s="302" t="s">
        <v>1380</v>
      </c>
      <c r="G149" s="256"/>
      <c r="H149" s="301" t="s">
        <v>1419</v>
      </c>
      <c r="I149" s="301" t="s">
        <v>1382</v>
      </c>
      <c r="J149" s="301">
        <v>120</v>
      </c>
      <c r="K149" s="297"/>
    </row>
    <row r="150" spans="2:11" ht="15" customHeight="1">
      <c r="B150" s="276"/>
      <c r="C150" s="301" t="s">
        <v>1428</v>
      </c>
      <c r="D150" s="256"/>
      <c r="E150" s="256"/>
      <c r="F150" s="302" t="s">
        <v>1380</v>
      </c>
      <c r="G150" s="256"/>
      <c r="H150" s="301" t="s">
        <v>1439</v>
      </c>
      <c r="I150" s="301" t="s">
        <v>1382</v>
      </c>
      <c r="J150" s="301" t="s">
        <v>1430</v>
      </c>
      <c r="K150" s="297"/>
    </row>
    <row r="151" spans="2:11" ht="15" customHeight="1">
      <c r="B151" s="276"/>
      <c r="C151" s="301" t="s">
        <v>1329</v>
      </c>
      <c r="D151" s="256"/>
      <c r="E151" s="256"/>
      <c r="F151" s="302" t="s">
        <v>1380</v>
      </c>
      <c r="G151" s="256"/>
      <c r="H151" s="301" t="s">
        <v>1440</v>
      </c>
      <c r="I151" s="301" t="s">
        <v>1382</v>
      </c>
      <c r="J151" s="301" t="s">
        <v>1430</v>
      </c>
      <c r="K151" s="297"/>
    </row>
    <row r="152" spans="2:11" ht="15" customHeight="1">
      <c r="B152" s="276"/>
      <c r="C152" s="301" t="s">
        <v>1385</v>
      </c>
      <c r="D152" s="256"/>
      <c r="E152" s="256"/>
      <c r="F152" s="302" t="s">
        <v>1386</v>
      </c>
      <c r="G152" s="256"/>
      <c r="H152" s="301" t="s">
        <v>1419</v>
      </c>
      <c r="I152" s="301" t="s">
        <v>1382</v>
      </c>
      <c r="J152" s="301">
        <v>50</v>
      </c>
      <c r="K152" s="297"/>
    </row>
    <row r="153" spans="2:11" ht="15" customHeight="1">
      <c r="B153" s="276"/>
      <c r="C153" s="301" t="s">
        <v>1388</v>
      </c>
      <c r="D153" s="256"/>
      <c r="E153" s="256"/>
      <c r="F153" s="302" t="s">
        <v>1380</v>
      </c>
      <c r="G153" s="256"/>
      <c r="H153" s="301" t="s">
        <v>1419</v>
      </c>
      <c r="I153" s="301" t="s">
        <v>1390</v>
      </c>
      <c r="J153" s="301"/>
      <c r="K153" s="297"/>
    </row>
    <row r="154" spans="2:11" ht="15" customHeight="1">
      <c r="B154" s="276"/>
      <c r="C154" s="301" t="s">
        <v>1399</v>
      </c>
      <c r="D154" s="256"/>
      <c r="E154" s="256"/>
      <c r="F154" s="302" t="s">
        <v>1386</v>
      </c>
      <c r="G154" s="256"/>
      <c r="H154" s="301" t="s">
        <v>1419</v>
      </c>
      <c r="I154" s="301" t="s">
        <v>1382</v>
      </c>
      <c r="J154" s="301">
        <v>50</v>
      </c>
      <c r="K154" s="297"/>
    </row>
    <row r="155" spans="2:11" ht="15" customHeight="1">
      <c r="B155" s="276"/>
      <c r="C155" s="301" t="s">
        <v>1407</v>
      </c>
      <c r="D155" s="256"/>
      <c r="E155" s="256"/>
      <c r="F155" s="302" t="s">
        <v>1386</v>
      </c>
      <c r="G155" s="256"/>
      <c r="H155" s="301" t="s">
        <v>1419</v>
      </c>
      <c r="I155" s="301" t="s">
        <v>1382</v>
      </c>
      <c r="J155" s="301">
        <v>50</v>
      </c>
      <c r="K155" s="297"/>
    </row>
    <row r="156" spans="2:11" ht="15" customHeight="1">
      <c r="B156" s="276"/>
      <c r="C156" s="301" t="s">
        <v>1405</v>
      </c>
      <c r="D156" s="256"/>
      <c r="E156" s="256"/>
      <c r="F156" s="302" t="s">
        <v>1386</v>
      </c>
      <c r="G156" s="256"/>
      <c r="H156" s="301" t="s">
        <v>1419</v>
      </c>
      <c r="I156" s="301" t="s">
        <v>1382</v>
      </c>
      <c r="J156" s="301">
        <v>50</v>
      </c>
      <c r="K156" s="297"/>
    </row>
    <row r="157" spans="2:11" ht="15" customHeight="1">
      <c r="B157" s="276"/>
      <c r="C157" s="301" t="s">
        <v>104</v>
      </c>
      <c r="D157" s="256"/>
      <c r="E157" s="256"/>
      <c r="F157" s="302" t="s">
        <v>1380</v>
      </c>
      <c r="G157" s="256"/>
      <c r="H157" s="301" t="s">
        <v>1441</v>
      </c>
      <c r="I157" s="301" t="s">
        <v>1382</v>
      </c>
      <c r="J157" s="301" t="s">
        <v>1442</v>
      </c>
      <c r="K157" s="297"/>
    </row>
    <row r="158" spans="2:11" ht="15" customHeight="1">
      <c r="B158" s="276"/>
      <c r="C158" s="301" t="s">
        <v>1443</v>
      </c>
      <c r="D158" s="256"/>
      <c r="E158" s="256"/>
      <c r="F158" s="302" t="s">
        <v>1380</v>
      </c>
      <c r="G158" s="256"/>
      <c r="H158" s="301" t="s">
        <v>1444</v>
      </c>
      <c r="I158" s="301" t="s">
        <v>1414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69" t="s">
        <v>1445</v>
      </c>
      <c r="D163" s="369"/>
      <c r="E163" s="369"/>
      <c r="F163" s="369"/>
      <c r="G163" s="369"/>
      <c r="H163" s="369"/>
      <c r="I163" s="369"/>
      <c r="J163" s="369"/>
      <c r="K163" s="248"/>
    </row>
    <row r="164" spans="2:11" ht="17.25" customHeight="1">
      <c r="B164" s="247"/>
      <c r="C164" s="268" t="s">
        <v>1374</v>
      </c>
      <c r="D164" s="268"/>
      <c r="E164" s="268"/>
      <c r="F164" s="268" t="s">
        <v>1375</v>
      </c>
      <c r="G164" s="305"/>
      <c r="H164" s="306" t="s">
        <v>141</v>
      </c>
      <c r="I164" s="306" t="s">
        <v>64</v>
      </c>
      <c r="J164" s="268" t="s">
        <v>1376</v>
      </c>
      <c r="K164" s="248"/>
    </row>
    <row r="165" spans="2:11" ht="17.25" customHeight="1">
      <c r="B165" s="249"/>
      <c r="C165" s="270" t="s">
        <v>1377</v>
      </c>
      <c r="D165" s="270"/>
      <c r="E165" s="270"/>
      <c r="F165" s="271" t="s">
        <v>1378</v>
      </c>
      <c r="G165" s="307"/>
      <c r="H165" s="308"/>
      <c r="I165" s="308"/>
      <c r="J165" s="270" t="s">
        <v>1379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1383</v>
      </c>
      <c r="D167" s="256"/>
      <c r="E167" s="256"/>
      <c r="F167" s="275" t="s">
        <v>1380</v>
      </c>
      <c r="G167" s="256"/>
      <c r="H167" s="256" t="s">
        <v>1419</v>
      </c>
      <c r="I167" s="256" t="s">
        <v>1382</v>
      </c>
      <c r="J167" s="256">
        <v>120</v>
      </c>
      <c r="K167" s="297"/>
    </row>
    <row r="168" spans="2:11" ht="15" customHeight="1">
      <c r="B168" s="276"/>
      <c r="C168" s="256" t="s">
        <v>1428</v>
      </c>
      <c r="D168" s="256"/>
      <c r="E168" s="256"/>
      <c r="F168" s="275" t="s">
        <v>1380</v>
      </c>
      <c r="G168" s="256"/>
      <c r="H168" s="256" t="s">
        <v>1429</v>
      </c>
      <c r="I168" s="256" t="s">
        <v>1382</v>
      </c>
      <c r="J168" s="256" t="s">
        <v>1430</v>
      </c>
      <c r="K168" s="297"/>
    </row>
    <row r="169" spans="2:11" ht="15" customHeight="1">
      <c r="B169" s="276"/>
      <c r="C169" s="256" t="s">
        <v>1329</v>
      </c>
      <c r="D169" s="256"/>
      <c r="E169" s="256"/>
      <c r="F169" s="275" t="s">
        <v>1380</v>
      </c>
      <c r="G169" s="256"/>
      <c r="H169" s="256" t="s">
        <v>1446</v>
      </c>
      <c r="I169" s="256" t="s">
        <v>1382</v>
      </c>
      <c r="J169" s="256" t="s">
        <v>1430</v>
      </c>
      <c r="K169" s="297"/>
    </row>
    <row r="170" spans="2:11" ht="15" customHeight="1">
      <c r="B170" s="276"/>
      <c r="C170" s="256" t="s">
        <v>1385</v>
      </c>
      <c r="D170" s="256"/>
      <c r="E170" s="256"/>
      <c r="F170" s="275" t="s">
        <v>1386</v>
      </c>
      <c r="G170" s="256"/>
      <c r="H170" s="256" t="s">
        <v>1446</v>
      </c>
      <c r="I170" s="256" t="s">
        <v>1382</v>
      </c>
      <c r="J170" s="256">
        <v>50</v>
      </c>
      <c r="K170" s="297"/>
    </row>
    <row r="171" spans="2:11" ht="15" customHeight="1">
      <c r="B171" s="276"/>
      <c r="C171" s="256" t="s">
        <v>1388</v>
      </c>
      <c r="D171" s="256"/>
      <c r="E171" s="256"/>
      <c r="F171" s="275" t="s">
        <v>1380</v>
      </c>
      <c r="G171" s="256"/>
      <c r="H171" s="256" t="s">
        <v>1446</v>
      </c>
      <c r="I171" s="256" t="s">
        <v>1390</v>
      </c>
      <c r="J171" s="256"/>
      <c r="K171" s="297"/>
    </row>
    <row r="172" spans="2:11" ht="15" customHeight="1">
      <c r="B172" s="276"/>
      <c r="C172" s="256" t="s">
        <v>1399</v>
      </c>
      <c r="D172" s="256"/>
      <c r="E172" s="256"/>
      <c r="F172" s="275" t="s">
        <v>1386</v>
      </c>
      <c r="G172" s="256"/>
      <c r="H172" s="256" t="s">
        <v>1446</v>
      </c>
      <c r="I172" s="256" t="s">
        <v>1382</v>
      </c>
      <c r="J172" s="256">
        <v>50</v>
      </c>
      <c r="K172" s="297"/>
    </row>
    <row r="173" spans="2:11" ht="15" customHeight="1">
      <c r="B173" s="276"/>
      <c r="C173" s="256" t="s">
        <v>1407</v>
      </c>
      <c r="D173" s="256"/>
      <c r="E173" s="256"/>
      <c r="F173" s="275" t="s">
        <v>1386</v>
      </c>
      <c r="G173" s="256"/>
      <c r="H173" s="256" t="s">
        <v>1446</v>
      </c>
      <c r="I173" s="256" t="s">
        <v>1382</v>
      </c>
      <c r="J173" s="256">
        <v>50</v>
      </c>
      <c r="K173" s="297"/>
    </row>
    <row r="174" spans="2:11" ht="15" customHeight="1">
      <c r="B174" s="276"/>
      <c r="C174" s="256" t="s">
        <v>1405</v>
      </c>
      <c r="D174" s="256"/>
      <c r="E174" s="256"/>
      <c r="F174" s="275" t="s">
        <v>1386</v>
      </c>
      <c r="G174" s="256"/>
      <c r="H174" s="256" t="s">
        <v>1446</v>
      </c>
      <c r="I174" s="256" t="s">
        <v>1382</v>
      </c>
      <c r="J174" s="256">
        <v>50</v>
      </c>
      <c r="K174" s="297"/>
    </row>
    <row r="175" spans="2:11" ht="15" customHeight="1">
      <c r="B175" s="276"/>
      <c r="C175" s="256" t="s">
        <v>140</v>
      </c>
      <c r="D175" s="256"/>
      <c r="E175" s="256"/>
      <c r="F175" s="275" t="s">
        <v>1380</v>
      </c>
      <c r="G175" s="256"/>
      <c r="H175" s="256" t="s">
        <v>1447</v>
      </c>
      <c r="I175" s="256" t="s">
        <v>1448</v>
      </c>
      <c r="J175" s="256"/>
      <c r="K175" s="297"/>
    </row>
    <row r="176" spans="2:11" ht="15" customHeight="1">
      <c r="B176" s="276"/>
      <c r="C176" s="256" t="s">
        <v>64</v>
      </c>
      <c r="D176" s="256"/>
      <c r="E176" s="256"/>
      <c r="F176" s="275" t="s">
        <v>1380</v>
      </c>
      <c r="G176" s="256"/>
      <c r="H176" s="256" t="s">
        <v>1449</v>
      </c>
      <c r="I176" s="256" t="s">
        <v>1450</v>
      </c>
      <c r="J176" s="256">
        <v>1</v>
      </c>
      <c r="K176" s="297"/>
    </row>
    <row r="177" spans="2:11" ht="15" customHeight="1">
      <c r="B177" s="276"/>
      <c r="C177" s="256" t="s">
        <v>60</v>
      </c>
      <c r="D177" s="256"/>
      <c r="E177" s="256"/>
      <c r="F177" s="275" t="s">
        <v>1380</v>
      </c>
      <c r="G177" s="256"/>
      <c r="H177" s="256" t="s">
        <v>1451</v>
      </c>
      <c r="I177" s="256" t="s">
        <v>1382</v>
      </c>
      <c r="J177" s="256">
        <v>20</v>
      </c>
      <c r="K177" s="297"/>
    </row>
    <row r="178" spans="2:11" ht="15" customHeight="1">
      <c r="B178" s="276"/>
      <c r="C178" s="256" t="s">
        <v>141</v>
      </c>
      <c r="D178" s="256"/>
      <c r="E178" s="256"/>
      <c r="F178" s="275" t="s">
        <v>1380</v>
      </c>
      <c r="G178" s="256"/>
      <c r="H178" s="256" t="s">
        <v>1452</v>
      </c>
      <c r="I178" s="256" t="s">
        <v>1382</v>
      </c>
      <c r="J178" s="256">
        <v>255</v>
      </c>
      <c r="K178" s="297"/>
    </row>
    <row r="179" spans="2:11" ht="15" customHeight="1">
      <c r="B179" s="276"/>
      <c r="C179" s="256" t="s">
        <v>142</v>
      </c>
      <c r="D179" s="256"/>
      <c r="E179" s="256"/>
      <c r="F179" s="275" t="s">
        <v>1380</v>
      </c>
      <c r="G179" s="256"/>
      <c r="H179" s="256" t="s">
        <v>1345</v>
      </c>
      <c r="I179" s="256" t="s">
        <v>1382</v>
      </c>
      <c r="J179" s="256">
        <v>10</v>
      </c>
      <c r="K179" s="297"/>
    </row>
    <row r="180" spans="2:11" ht="15" customHeight="1">
      <c r="B180" s="276"/>
      <c r="C180" s="256" t="s">
        <v>143</v>
      </c>
      <c r="D180" s="256"/>
      <c r="E180" s="256"/>
      <c r="F180" s="275" t="s">
        <v>1380</v>
      </c>
      <c r="G180" s="256"/>
      <c r="H180" s="256" t="s">
        <v>1453</v>
      </c>
      <c r="I180" s="256" t="s">
        <v>1414</v>
      </c>
      <c r="J180" s="256"/>
      <c r="K180" s="297"/>
    </row>
    <row r="181" spans="2:11" ht="15" customHeight="1">
      <c r="B181" s="276"/>
      <c r="C181" s="256" t="s">
        <v>1454</v>
      </c>
      <c r="D181" s="256"/>
      <c r="E181" s="256"/>
      <c r="F181" s="275" t="s">
        <v>1380</v>
      </c>
      <c r="G181" s="256"/>
      <c r="H181" s="256" t="s">
        <v>1455</v>
      </c>
      <c r="I181" s="256" t="s">
        <v>1414</v>
      </c>
      <c r="J181" s="256"/>
      <c r="K181" s="297"/>
    </row>
    <row r="182" spans="2:11" ht="15" customHeight="1">
      <c r="B182" s="276"/>
      <c r="C182" s="256" t="s">
        <v>1443</v>
      </c>
      <c r="D182" s="256"/>
      <c r="E182" s="256"/>
      <c r="F182" s="275" t="s">
        <v>1380</v>
      </c>
      <c r="G182" s="256"/>
      <c r="H182" s="256" t="s">
        <v>1456</v>
      </c>
      <c r="I182" s="256" t="s">
        <v>1414</v>
      </c>
      <c r="J182" s="256"/>
      <c r="K182" s="297"/>
    </row>
    <row r="183" spans="2:11" ht="15" customHeight="1">
      <c r="B183" s="276"/>
      <c r="C183" s="256" t="s">
        <v>145</v>
      </c>
      <c r="D183" s="256"/>
      <c r="E183" s="256"/>
      <c r="F183" s="275" t="s">
        <v>1386</v>
      </c>
      <c r="G183" s="256"/>
      <c r="H183" s="256" t="s">
        <v>1457</v>
      </c>
      <c r="I183" s="256" t="s">
        <v>1382</v>
      </c>
      <c r="J183" s="256">
        <v>50</v>
      </c>
      <c r="K183" s="297"/>
    </row>
    <row r="184" spans="2:11" ht="15" customHeight="1">
      <c r="B184" s="276"/>
      <c r="C184" s="256" t="s">
        <v>1458</v>
      </c>
      <c r="D184" s="256"/>
      <c r="E184" s="256"/>
      <c r="F184" s="275" t="s">
        <v>1386</v>
      </c>
      <c r="G184" s="256"/>
      <c r="H184" s="256" t="s">
        <v>1459</v>
      </c>
      <c r="I184" s="256" t="s">
        <v>1460</v>
      </c>
      <c r="J184" s="256"/>
      <c r="K184" s="297"/>
    </row>
    <row r="185" spans="2:11" ht="15" customHeight="1">
      <c r="B185" s="276"/>
      <c r="C185" s="256" t="s">
        <v>1461</v>
      </c>
      <c r="D185" s="256"/>
      <c r="E185" s="256"/>
      <c r="F185" s="275" t="s">
        <v>1386</v>
      </c>
      <c r="G185" s="256"/>
      <c r="H185" s="256" t="s">
        <v>1462</v>
      </c>
      <c r="I185" s="256" t="s">
        <v>1460</v>
      </c>
      <c r="J185" s="256"/>
      <c r="K185" s="297"/>
    </row>
    <row r="186" spans="2:11" ht="15" customHeight="1">
      <c r="B186" s="276"/>
      <c r="C186" s="256" t="s">
        <v>1463</v>
      </c>
      <c r="D186" s="256"/>
      <c r="E186" s="256"/>
      <c r="F186" s="275" t="s">
        <v>1386</v>
      </c>
      <c r="G186" s="256"/>
      <c r="H186" s="256" t="s">
        <v>1464</v>
      </c>
      <c r="I186" s="256" t="s">
        <v>1460</v>
      </c>
      <c r="J186" s="256"/>
      <c r="K186" s="297"/>
    </row>
    <row r="187" spans="2:11" ht="15" customHeight="1">
      <c r="B187" s="276"/>
      <c r="C187" s="309" t="s">
        <v>1465</v>
      </c>
      <c r="D187" s="256"/>
      <c r="E187" s="256"/>
      <c r="F187" s="275" t="s">
        <v>1386</v>
      </c>
      <c r="G187" s="256"/>
      <c r="H187" s="256" t="s">
        <v>1466</v>
      </c>
      <c r="I187" s="256" t="s">
        <v>1467</v>
      </c>
      <c r="J187" s="310" t="s">
        <v>1468</v>
      </c>
      <c r="K187" s="297"/>
    </row>
    <row r="188" spans="2:11" ht="15" customHeight="1">
      <c r="B188" s="276"/>
      <c r="C188" s="261" t="s">
        <v>49</v>
      </c>
      <c r="D188" s="256"/>
      <c r="E188" s="256"/>
      <c r="F188" s="275" t="s">
        <v>1380</v>
      </c>
      <c r="G188" s="256"/>
      <c r="H188" s="252" t="s">
        <v>1469</v>
      </c>
      <c r="I188" s="256" t="s">
        <v>1470</v>
      </c>
      <c r="J188" s="256"/>
      <c r="K188" s="297"/>
    </row>
    <row r="189" spans="2:11" ht="15" customHeight="1">
      <c r="B189" s="276"/>
      <c r="C189" s="261" t="s">
        <v>1471</v>
      </c>
      <c r="D189" s="256"/>
      <c r="E189" s="256"/>
      <c r="F189" s="275" t="s">
        <v>1380</v>
      </c>
      <c r="G189" s="256"/>
      <c r="H189" s="256" t="s">
        <v>1472</v>
      </c>
      <c r="I189" s="256" t="s">
        <v>1414</v>
      </c>
      <c r="J189" s="256"/>
      <c r="K189" s="297"/>
    </row>
    <row r="190" spans="2:11" ht="15" customHeight="1">
      <c r="B190" s="276"/>
      <c r="C190" s="261" t="s">
        <v>1473</v>
      </c>
      <c r="D190" s="256"/>
      <c r="E190" s="256"/>
      <c r="F190" s="275" t="s">
        <v>1380</v>
      </c>
      <c r="G190" s="256"/>
      <c r="H190" s="256" t="s">
        <v>1474</v>
      </c>
      <c r="I190" s="256" t="s">
        <v>1414</v>
      </c>
      <c r="J190" s="256"/>
      <c r="K190" s="297"/>
    </row>
    <row r="191" spans="2:11" ht="15" customHeight="1">
      <c r="B191" s="276"/>
      <c r="C191" s="261" t="s">
        <v>1475</v>
      </c>
      <c r="D191" s="256"/>
      <c r="E191" s="256"/>
      <c r="F191" s="275" t="s">
        <v>1386</v>
      </c>
      <c r="G191" s="256"/>
      <c r="H191" s="256" t="s">
        <v>1476</v>
      </c>
      <c r="I191" s="256" t="s">
        <v>1414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69" t="s">
        <v>1477</v>
      </c>
      <c r="D197" s="369"/>
      <c r="E197" s="369"/>
      <c r="F197" s="369"/>
      <c r="G197" s="369"/>
      <c r="H197" s="369"/>
      <c r="I197" s="369"/>
      <c r="J197" s="369"/>
      <c r="K197" s="248"/>
    </row>
    <row r="198" spans="2:11" ht="25.5" customHeight="1">
      <c r="B198" s="247"/>
      <c r="C198" s="312" t="s">
        <v>1478</v>
      </c>
      <c r="D198" s="312"/>
      <c r="E198" s="312"/>
      <c r="F198" s="312" t="s">
        <v>1479</v>
      </c>
      <c r="G198" s="313"/>
      <c r="H198" s="375" t="s">
        <v>1480</v>
      </c>
      <c r="I198" s="375"/>
      <c r="J198" s="375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1470</v>
      </c>
      <c r="D200" s="256"/>
      <c r="E200" s="256"/>
      <c r="F200" s="275" t="s">
        <v>50</v>
      </c>
      <c r="G200" s="256"/>
      <c r="H200" s="372" t="s">
        <v>1481</v>
      </c>
      <c r="I200" s="372"/>
      <c r="J200" s="372"/>
      <c r="K200" s="297"/>
    </row>
    <row r="201" spans="2:11" ht="15" customHeight="1">
      <c r="B201" s="276"/>
      <c r="C201" s="282"/>
      <c r="D201" s="256"/>
      <c r="E201" s="256"/>
      <c r="F201" s="275" t="s">
        <v>51</v>
      </c>
      <c r="G201" s="256"/>
      <c r="H201" s="372" t="s">
        <v>1482</v>
      </c>
      <c r="I201" s="372"/>
      <c r="J201" s="372"/>
      <c r="K201" s="297"/>
    </row>
    <row r="202" spans="2:11" ht="15" customHeight="1">
      <c r="B202" s="276"/>
      <c r="C202" s="282"/>
      <c r="D202" s="256"/>
      <c r="E202" s="256"/>
      <c r="F202" s="275" t="s">
        <v>54</v>
      </c>
      <c r="G202" s="256"/>
      <c r="H202" s="372" t="s">
        <v>1483</v>
      </c>
      <c r="I202" s="372"/>
      <c r="J202" s="372"/>
      <c r="K202" s="297"/>
    </row>
    <row r="203" spans="2:11" ht="15" customHeight="1">
      <c r="B203" s="276"/>
      <c r="C203" s="256"/>
      <c r="D203" s="256"/>
      <c r="E203" s="256"/>
      <c r="F203" s="275" t="s">
        <v>52</v>
      </c>
      <c r="G203" s="256"/>
      <c r="H203" s="372" t="s">
        <v>1484</v>
      </c>
      <c r="I203" s="372"/>
      <c r="J203" s="372"/>
      <c r="K203" s="297"/>
    </row>
    <row r="204" spans="2:11" ht="15" customHeight="1">
      <c r="B204" s="276"/>
      <c r="C204" s="256"/>
      <c r="D204" s="256"/>
      <c r="E204" s="256"/>
      <c r="F204" s="275" t="s">
        <v>53</v>
      </c>
      <c r="G204" s="256"/>
      <c r="H204" s="372" t="s">
        <v>1485</v>
      </c>
      <c r="I204" s="372"/>
      <c r="J204" s="372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1426</v>
      </c>
      <c r="D206" s="256"/>
      <c r="E206" s="256"/>
      <c r="F206" s="275" t="s">
        <v>86</v>
      </c>
      <c r="G206" s="256"/>
      <c r="H206" s="372" t="s">
        <v>1486</v>
      </c>
      <c r="I206" s="372"/>
      <c r="J206" s="372"/>
      <c r="K206" s="297"/>
    </row>
    <row r="207" spans="2:11" ht="15" customHeight="1">
      <c r="B207" s="276"/>
      <c r="C207" s="282"/>
      <c r="D207" s="256"/>
      <c r="E207" s="256"/>
      <c r="F207" s="275" t="s">
        <v>1325</v>
      </c>
      <c r="G207" s="256"/>
      <c r="H207" s="372" t="s">
        <v>1326</v>
      </c>
      <c r="I207" s="372"/>
      <c r="J207" s="372"/>
      <c r="K207" s="297"/>
    </row>
    <row r="208" spans="2:11" ht="15" customHeight="1">
      <c r="B208" s="276"/>
      <c r="C208" s="256"/>
      <c r="D208" s="256"/>
      <c r="E208" s="256"/>
      <c r="F208" s="275" t="s">
        <v>1323</v>
      </c>
      <c r="G208" s="256"/>
      <c r="H208" s="372" t="s">
        <v>1487</v>
      </c>
      <c r="I208" s="372"/>
      <c r="J208" s="372"/>
      <c r="K208" s="297"/>
    </row>
    <row r="209" spans="2:11" ht="15" customHeight="1">
      <c r="B209" s="314"/>
      <c r="C209" s="282"/>
      <c r="D209" s="282"/>
      <c r="E209" s="282"/>
      <c r="F209" s="275" t="s">
        <v>1327</v>
      </c>
      <c r="G209" s="261"/>
      <c r="H209" s="376" t="s">
        <v>1328</v>
      </c>
      <c r="I209" s="376"/>
      <c r="J209" s="376"/>
      <c r="K209" s="315"/>
    </row>
    <row r="210" spans="2:11" ht="15" customHeight="1">
      <c r="B210" s="314"/>
      <c r="C210" s="282"/>
      <c r="D210" s="282"/>
      <c r="E210" s="282"/>
      <c r="F210" s="275" t="s">
        <v>1237</v>
      </c>
      <c r="G210" s="261"/>
      <c r="H210" s="376" t="s">
        <v>1488</v>
      </c>
      <c r="I210" s="376"/>
      <c r="J210" s="376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1450</v>
      </c>
      <c r="D212" s="282"/>
      <c r="E212" s="282"/>
      <c r="F212" s="275">
        <v>1</v>
      </c>
      <c r="G212" s="261"/>
      <c r="H212" s="376" t="s">
        <v>1489</v>
      </c>
      <c r="I212" s="376"/>
      <c r="J212" s="376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76" t="s">
        <v>1490</v>
      </c>
      <c r="I213" s="376"/>
      <c r="J213" s="376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76" t="s">
        <v>1491</v>
      </c>
      <c r="I214" s="376"/>
      <c r="J214" s="376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76" t="s">
        <v>1492</v>
      </c>
      <c r="I215" s="376"/>
      <c r="J215" s="376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2016-10-26-Hum1 - SO 01 -...</vt:lpstr>
      <vt:lpstr>2016-10-26-Hum2 - SO 02 -...</vt:lpstr>
      <vt:lpstr>2017-06-27-Hum - VON - Šk...</vt:lpstr>
      <vt:lpstr>Pokyny pro vyplnění</vt:lpstr>
      <vt:lpstr>'2016-10-26-Hum1 - SO 01 -...'!Názvy_tisku</vt:lpstr>
      <vt:lpstr>'2016-10-26-Hum2 - SO 02 -...'!Názvy_tisku</vt:lpstr>
      <vt:lpstr>'2017-06-27-Hum - VON - Šk...'!Názvy_tisku</vt:lpstr>
      <vt:lpstr>'Rekapitulace stavby'!Názvy_tisku</vt:lpstr>
      <vt:lpstr>'2016-10-26-Hum1 - SO 01 -...'!Oblast_tisku</vt:lpstr>
      <vt:lpstr>'2016-10-26-Hum2 - SO 02 -...'!Oblast_tisku</vt:lpstr>
      <vt:lpstr>'2017-06-27-Hum - VON - Šk...'!Oblast_tisku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2017-08-02T07:34:50Z</dcterms:created>
  <dcterms:modified xsi:type="dcterms:W3CDTF">2017-08-03T10:14:40Z</dcterms:modified>
</cp:coreProperties>
</file>